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2640" windowWidth="25200" windowHeight="13725" tabRatio="819"/>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25725"/>
</workbook>
</file>

<file path=xl/calcChain.xml><?xml version="1.0" encoding="utf-8"?>
<calcChain xmlns="http://schemas.openxmlformats.org/spreadsheetml/2006/main">
  <c r="A6" i="18"/>
  <c r="A5"/>
  <c r="H45" i="11" l="1"/>
  <c r="H47" s="1"/>
  <c r="H44"/>
  <c r="B23" i="16"/>
  <c r="M22"/>
  <c r="L22"/>
  <c r="K22"/>
  <c r="J22"/>
  <c r="I22"/>
  <c r="H22"/>
  <c r="G22"/>
  <c r="F22"/>
  <c r="E22"/>
  <c r="B21"/>
  <c r="M21"/>
  <c r="L21"/>
  <c r="K21"/>
  <c r="J21"/>
  <c r="I21"/>
  <c r="H21"/>
  <c r="G21"/>
  <c r="F21"/>
  <c r="E21"/>
  <c r="M17"/>
  <c r="L17"/>
  <c r="K17"/>
  <c r="J17"/>
  <c r="I17"/>
  <c r="H17"/>
  <c r="G17"/>
  <c r="F17"/>
  <c r="E17"/>
  <c r="M16"/>
  <c r="L16"/>
  <c r="K16"/>
  <c r="J16"/>
  <c r="I16"/>
  <c r="H16"/>
  <c r="G16"/>
  <c r="F16"/>
  <c r="E16"/>
  <c r="I15"/>
  <c r="H15"/>
  <c r="F15"/>
  <c r="E15"/>
  <c r="M14"/>
  <c r="L14"/>
  <c r="K14"/>
  <c r="J14"/>
  <c r="I14"/>
  <c r="H14"/>
  <c r="G14"/>
  <c r="F14"/>
  <c r="E14"/>
  <c r="K26" i="22"/>
  <c r="M20" i="16" s="1"/>
  <c r="J26" i="22"/>
  <c r="L20" i="16" s="1"/>
  <c r="I26" i="22"/>
  <c r="K20" i="16" s="1"/>
  <c r="H26" i="22"/>
  <c r="J20" i="16" s="1"/>
  <c r="G26" i="22"/>
  <c r="I20" i="16" s="1"/>
  <c r="F26" i="22"/>
  <c r="H20" i="16" s="1"/>
  <c r="E26" i="22"/>
  <c r="G20" i="16" s="1"/>
  <c r="D26" i="22"/>
  <c r="F20" i="16" s="1"/>
  <c r="C26" i="22"/>
  <c r="E20" i="16" s="1"/>
  <c r="K21" i="22"/>
  <c r="J21"/>
  <c r="H21"/>
  <c r="G21"/>
  <c r="F21"/>
  <c r="E21"/>
  <c r="D21"/>
  <c r="C21"/>
  <c r="K20"/>
  <c r="M19" i="16" s="1"/>
  <c r="J20" i="22"/>
  <c r="L19" i="16" s="1"/>
  <c r="H20" i="22"/>
  <c r="J19" i="16" s="1"/>
  <c r="H22" i="22"/>
  <c r="G20"/>
  <c r="I19" i="16" s="1"/>
  <c r="F20" i="22"/>
  <c r="H19" i="16" s="1"/>
  <c r="E20" i="22"/>
  <c r="G19" i="16"/>
  <c r="E22" i="22"/>
  <c r="D20"/>
  <c r="F19" i="16" s="1"/>
  <c r="C20" i="22"/>
  <c r="E19" i="16" s="1"/>
  <c r="K11" i="22"/>
  <c r="M18" i="16" s="1"/>
  <c r="J11" i="22"/>
  <c r="L18" i="16" s="1"/>
  <c r="I11" i="22"/>
  <c r="I23" s="1"/>
  <c r="I27" s="1"/>
  <c r="I30" s="1"/>
  <c r="K23" i="16" s="1"/>
  <c r="H11" i="22"/>
  <c r="J18" i="16" s="1"/>
  <c r="G11" i="22"/>
  <c r="I18" i="16" s="1"/>
  <c r="F11" i="22"/>
  <c r="H18" i="16" s="1"/>
  <c r="E11" i="22"/>
  <c r="G18" i="16"/>
  <c r="E23" i="22"/>
  <c r="E27" s="1"/>
  <c r="E30" s="1"/>
  <c r="G23" i="16" s="1"/>
  <c r="D11" i="22"/>
  <c r="D13" s="1"/>
  <c r="C11"/>
  <c r="E18" i="16" s="1"/>
  <c r="D26" i="11"/>
  <c r="K27" i="3"/>
  <c r="K30" s="1"/>
  <c r="K34" s="1"/>
  <c r="J27"/>
  <c r="J30"/>
  <c r="J34" s="1"/>
  <c r="H27"/>
  <c r="H30" s="1"/>
  <c r="H34" s="1"/>
  <c r="G27"/>
  <c r="G30"/>
  <c r="G34" s="1"/>
  <c r="F27"/>
  <c r="F30" s="1"/>
  <c r="F34" s="1"/>
  <c r="E27"/>
  <c r="E30" s="1"/>
  <c r="E34" s="1"/>
  <c r="D27"/>
  <c r="D30" s="1"/>
  <c r="D34" s="1"/>
  <c r="C27"/>
  <c r="C30" s="1"/>
  <c r="C34" s="1"/>
  <c r="I27"/>
  <c r="I30" s="1"/>
  <c r="I34" s="1"/>
  <c r="J44" i="11"/>
  <c r="J45" s="1"/>
  <c r="B7" i="2"/>
  <c r="B6"/>
  <c r="B7" i="19"/>
  <c r="B6"/>
  <c r="B6" i="16"/>
  <c r="D40" i="11"/>
  <c r="D46"/>
  <c r="K16" i="3"/>
  <c r="J16"/>
  <c r="I16"/>
  <c r="H16"/>
  <c r="G16"/>
  <c r="F16"/>
  <c r="E16"/>
  <c r="D16"/>
  <c r="C16"/>
  <c r="E13" i="22"/>
  <c r="G13"/>
  <c r="D23"/>
  <c r="D27" s="1"/>
  <c r="D30" s="1"/>
  <c r="F23" i="16" s="1"/>
  <c r="K22" i="22" l="1"/>
  <c r="K23"/>
  <c r="K27" s="1"/>
  <c r="K30" s="1"/>
  <c r="M23" i="16" s="1"/>
  <c r="J13" i="22"/>
  <c r="K18" i="16"/>
  <c r="I13" i="22"/>
  <c r="H13"/>
  <c r="H23"/>
  <c r="H27" s="1"/>
  <c r="H30" s="1"/>
  <c r="J23" i="16" s="1"/>
  <c r="G22" i="22"/>
  <c r="G23"/>
  <c r="G27" s="1"/>
  <c r="G30" s="1"/>
  <c r="I23" i="16" s="1"/>
  <c r="F23" i="22"/>
  <c r="F27" s="1"/>
  <c r="F30" s="1"/>
  <c r="H23" i="16" s="1"/>
  <c r="F22" i="22"/>
  <c r="F13"/>
  <c r="D22"/>
  <c r="F18" i="16"/>
  <c r="C22" i="22"/>
  <c r="C23"/>
  <c r="C27" s="1"/>
  <c r="C30" s="1"/>
  <c r="E23" i="16"/>
  <c r="J23" i="22"/>
  <c r="J27" s="1"/>
  <c r="J30" s="1"/>
  <c r="L23" i="16" s="1"/>
  <c r="J22" i="22"/>
  <c r="K13"/>
  <c r="C13"/>
  <c r="D47" i="11"/>
</calcChain>
</file>

<file path=xl/comments1.xml><?xml version="1.0" encoding="utf-8"?>
<comments xmlns="http://schemas.openxmlformats.org/spreadsheetml/2006/main">
  <authors>
    <author>DJ Hemberger</author>
  </authors>
  <commentList>
    <comment ref="F8" authorId="0">
      <text>
        <r>
          <rPr>
            <sz val="8"/>
            <color indexed="81"/>
            <rFont val="Tahoma"/>
            <family val="2"/>
          </rPr>
          <t xml:space="preserve">When publishing this report in the newspaper, type requirements must be accordance with 715 ILCS 15/1.
</t>
        </r>
      </text>
    </comment>
    <comment ref="C28" authorId="0">
      <text>
        <r>
          <rPr>
            <b/>
            <sz val="8"/>
            <color indexed="81"/>
            <rFont val="Tahoma"/>
            <family val="2"/>
          </rPr>
          <t xml:space="preserve">As reported on the Fall Housing Report.
</t>
        </r>
        <r>
          <rPr>
            <sz val="8"/>
            <color indexed="81"/>
            <rFont val="Tahoma"/>
            <family val="2"/>
          </rPr>
          <t xml:space="preserve">
</t>
        </r>
      </text>
    </comment>
    <comment ref="G28" authorId="0">
      <text>
        <r>
          <rPr>
            <b/>
            <sz val="8"/>
            <color indexed="81"/>
            <rFont val="Tahoma"/>
            <family val="2"/>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authors>
    <author>DJ Hemberger</author>
  </authors>
  <commentList>
    <comment ref="B8" authorId="0">
      <text>
        <r>
          <rPr>
            <sz val="8"/>
            <color indexed="81"/>
            <rFont val="Tahoma"/>
            <family val="2"/>
          </rPr>
          <t>Other Accrued Assets should include accounts 130, 140, 162, 181, 192.</t>
        </r>
      </text>
    </comment>
    <comment ref="B18" authorId="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authors>
    <author>DJ Hemberger</author>
  </authors>
  <commentList>
    <comment ref="B12" authorId="0">
      <text>
        <r>
          <rPr>
            <sz val="8"/>
            <color indexed="81"/>
            <rFont val="Tahoma"/>
            <family val="2"/>
          </rPr>
          <t>GASB Statement No. 24: Accounting and Financial Reporting for Certain Grants and Other Financial Assistance.  The "On Behalf of" Payments should only be reflected on this page (Lines 40 and 48).</t>
        </r>
      </text>
    </comment>
    <comment ref="B21" authorId="0">
      <text>
        <r>
          <rPr>
            <vertAlign val="superscript"/>
            <sz val="10"/>
            <color indexed="81"/>
            <rFont val="Tahoma"/>
            <family val="2"/>
          </rPr>
          <t>GASB Statement No. 24: Accounting and Financial Reporting for Certain Grants and Other Financial Assistance.  The "On Behalf of" Payments should only be reflected on this page (Lines 40 and 48).</t>
        </r>
      </text>
    </comment>
    <comment ref="B23" authorId="0">
      <text>
        <r>
          <rPr>
            <sz val="8"/>
            <color indexed="81"/>
            <rFont val="Tahoma"/>
            <family val="2"/>
          </rPr>
          <t xml:space="preserve">
Line 39 minus Line 47.</t>
        </r>
      </text>
    </comment>
    <comment ref="B26" authorId="0">
      <text>
        <r>
          <rPr>
            <b/>
            <sz val="8"/>
            <color indexed="81"/>
            <rFont val="Tahoma"/>
            <family val="2"/>
          </rPr>
          <t>Line 51 minus Line 52.</t>
        </r>
      </text>
    </comment>
  </commentList>
</comments>
</file>

<file path=xl/comments4.xml><?xml version="1.0" encoding="utf-8"?>
<comments xmlns="http://schemas.openxmlformats.org/spreadsheetml/2006/main">
  <authors>
    <author>DJ Hemberger</author>
  </authors>
  <commentList>
    <comment ref="C18" authorId="0">
      <text>
        <r>
          <rPr>
            <b/>
            <sz val="8"/>
            <color indexed="81"/>
            <rFont val="Arial"/>
            <family val="2"/>
          </rPr>
          <t xml:space="preserve">
The source of total receipts/revenues from Property Tax, State and Federal Funds and Fees</t>
        </r>
      </text>
    </comment>
  </commentList>
</comments>
</file>

<file path=xl/sharedStrings.xml><?xml version="1.0" encoding="utf-8"?>
<sst xmlns="http://schemas.openxmlformats.org/spreadsheetml/2006/main" count="454" uniqueCount="401">
  <si>
    <t xml:space="preserve"> </t>
  </si>
  <si>
    <t>Description</t>
  </si>
  <si>
    <t>GROSS PAYMENT FOR CERTIFICATED PERSONNEL</t>
  </si>
  <si>
    <t>EDUCATIONAL</t>
  </si>
  <si>
    <t>TRANSPORTATION</t>
  </si>
  <si>
    <t>TORT IMMUNITY</t>
  </si>
  <si>
    <t>LEASING</t>
  </si>
  <si>
    <t>OTHER</t>
  </si>
  <si>
    <t>GROSS PAYMENT FOR NON-CERTIFICATED PERSONNEL</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</si>
  <si>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</si>
  <si>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</si>
  <si>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</si>
  <si>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</si>
  <si>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</si>
  <si>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</si>
  <si>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</si>
  <si>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</si>
  <si>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</si>
  <si>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</si>
  <si>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</si>
  <si>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</si>
  <si>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</si>
  <si>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</si>
  <si>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</si>
  <si>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</si>
  <si>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</si>
  <si>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</si>
  <si>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</si>
  <si>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</si>
  <si>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</si>
  <si>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</si>
  <si>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</si>
  <si>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</si>
  <si>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</si>
  <si>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</si>
  <si>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</si>
  <si>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</si>
  <si>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</si>
  <si>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</si>
  <si>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</si>
  <si>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</si>
  <si>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</si>
  <si>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</si>
  <si>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</si>
  <si>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</si>
  <si>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</si>
  <si>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</si>
  <si>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</si>
  <si>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</si>
  <si>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</si>
  <si>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</si>
  <si>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</si>
  <si>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</si>
  <si>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</si>
  <si>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</si>
  <si>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</si>
  <si>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</si>
  <si>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</si>
  <si>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</si>
  <si>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</si>
  <si>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</si>
  <si>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</si>
  <si>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</si>
  <si>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</si>
  <si>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</si>
  <si>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</si>
  <si>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</si>
  <si>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</si>
  <si>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</si>
  <si>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</si>
  <si>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</si>
  <si>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</si>
  <si>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</si>
  <si>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</si>
  <si>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</si>
  <si>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</si>
  <si>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</si>
  <si>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</si>
  <si>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</si>
  <si>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</si>
  <si>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</si>
  <si>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</si>
  <si>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</si>
  <si>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</si>
  <si>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</si>
  <si>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</si>
  <si>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</si>
  <si>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</si>
  <si>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</si>
  <si>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</si>
  <si>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</si>
  <si>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</si>
  <si>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</si>
  <si>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</si>
  <si>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</si>
  <si>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</si>
  <si>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</si>
  <si>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 xml:space="preserve">         YES</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</si>
  <si>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</si>
  <si>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</si>
  <si>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</si>
  <si>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</si>
  <si>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</si>
  <si>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</si>
  <si>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</si>
  <si>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</si>
  <si>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</si>
  <si>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</si>
  <si>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</si>
  <si>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</si>
  <si>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</si>
  <si>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</si>
  <si>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</si>
  <si>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</si>
  <si>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</si>
  <si>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</si>
  <si>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</si>
  <si>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</si>
  <si>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</si>
  <si>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</si>
  <si>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</si>
  <si>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</si>
  <si>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</si>
  <si>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</si>
  <si>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</si>
  <si>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</si>
  <si>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This page must be sent to ISBE</t>
  </si>
  <si>
    <t>Taxes Receivable</t>
  </si>
  <si>
    <t>1.  Total number of all contracts awarded by the school district:</t>
  </si>
  <si>
    <t>(Enter Number Here)</t>
  </si>
  <si>
    <t>(Enter $ Amount Here)</t>
  </si>
  <si>
    <t>2.  Total value of all contracts awarded:</t>
  </si>
  <si>
    <t>4.  Total value of contracts awarded to minority owned businesses, female owned businesses, businesses owned by person with disabilities, and locally owned businesses:</t>
  </si>
  <si>
    <t>INSTRUCTIONS:  (See the attached document (pdf) for additional guidance and definitions.)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</si>
  <si>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</si>
  <si>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</si>
  <si>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</si>
  <si>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</si>
  <si>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</si>
  <si>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</si>
  <si>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</si>
  <si>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</si>
  <si>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</si>
  <si>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</si>
  <si>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</si>
  <si>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</si>
  <si>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</si>
  <si>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</si>
  <si>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</si>
  <si>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</si>
  <si>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</si>
  <si>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</si>
  <si>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</si>
  <si>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</si>
  <si>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</si>
  <si>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</si>
  <si>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</si>
  <si>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</si>
  <si>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</si>
  <si>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</si>
  <si>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</si>
  <si>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</si>
  <si>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</si>
  <si>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</si>
  <si>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</si>
  <si>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</si>
  <si>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</si>
  <si>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</si>
  <si>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</si>
  <si>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</si>
  <si>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</si>
  <si>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</si>
  <si>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</si>
  <si>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</si>
  <si>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</si>
  <si>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</si>
  <si>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</si>
  <si>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</si>
  <si>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</si>
  <si>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</si>
  <si>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</si>
  <si>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</si>
  <si>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</si>
  <si>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</si>
  <si>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</si>
  <si>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</si>
  <si>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 xml:space="preserve">Note:  For submitting to ISBE, the "Statement of Affairs" can </t>
  </si>
  <si>
    <t>be submitted as one file to avoid separating worksheets.</t>
  </si>
  <si>
    <t>ILLINOIS STATE BOARD OF EDUCATION</t>
  </si>
  <si>
    <t>School Business Services</t>
  </si>
  <si>
    <t>(217)785-8779</t>
  </si>
  <si>
    <t xml:space="preserve">NAME OF NEWSPAPER  WHERE PUBLISHED:  </t>
  </si>
  <si>
    <t>TOTAL LONG-TERM DEBT ALLOWED</t>
  </si>
  <si>
    <t>PERCENT OF LONG-TERM DEBT OBLIGATED CURRENTLY</t>
  </si>
  <si>
    <t xml:space="preserve">This listing must be published in the local newspaper, sent to ISBE, and </t>
  </si>
  <si>
    <t>retained within your district/joint agreement administrative office for public inspection</t>
  </si>
  <si>
    <t>ISBE 50-37 (06/2018) ASA18form.xls</t>
  </si>
  <si>
    <t>TOTAL LONG-TERM DEBT OUTSTANDING AS OF June 30, 2018</t>
  </si>
  <si>
    <t>AS OF JUNE 30, 2018</t>
  </si>
  <si>
    <t>AND CHANGES IN FUND BALANCE - FOR YEAR ENDING JUNE 30, 2018</t>
  </si>
  <si>
    <t>Beginning Fund Balances - July 1, 2017</t>
  </si>
  <si>
    <t>Ending Fund Balances June 30, 2018</t>
  </si>
  <si>
    <t>Copies of the detailed Annual Statement of Affairs for the Fiscal Year Ending June 30, 2018 will be available for public inspection in the school district/joint agreement administrative office by December 1, annually.  Individuals wanting to review this Annual Statement of Affairs should contact:</t>
  </si>
  <si>
    <t>ANNUAL STATEMENT OF AFFAIRS SUMMARY FOR FISCAL YEAR ENDING JUNE 30, 2018</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</si>
  <si>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2018</t>
    </r>
    <r>
      <rPr>
        <sz val="8"/>
        <rFont val="Arial"/>
        <family val="2"/>
      </rPr>
      <t xml:space="preserve">, will be posted on the Illinois State Board of Education's website@ </t>
    </r>
    <r>
      <rPr>
        <b/>
        <sz val="8"/>
        <rFont val="Arial"/>
        <family val="2"/>
      </rPr>
      <t>www.isbe.net.</t>
    </r>
  </si>
  <si>
    <t>Statement of Operations as of June 30, 2018</t>
  </si>
  <si>
    <r>
      <t>ITEM 1. –</t>
    </r>
    <r>
      <rPr>
        <sz val="10"/>
        <color indexed="8"/>
        <rFont val="Arial"/>
        <family val="2"/>
      </rPr>
      <t xml:space="preserve"> Count only contracts where the consideration exceeds $25,000 over the life of the contract and that were awarded during FY2018 and record the number below in the space provided. Do not include: (1) multi-year contracts awarded prior to FY2018; (2) collective bargaining agreements with district employee groups; and (3) personal services contracts with individual district employees.</t>
    </r>
  </si>
  <si>
    <r>
      <t xml:space="preserve">ITEM 3. </t>
    </r>
    <r>
      <rPr>
        <sz val="10"/>
        <color indexed="8"/>
        <rFont val="Arial"/>
        <family val="2"/>
      </rPr>
      <t>- Count only contracts where the consideration exceeds $25,000 over the life of the contract that were awarded during FY2018 to minority, female, disabled or local contractors and record the number below in the space provided. Do not include: (1) multi-year contracts awarded prior to FY2018; (2) collective bargaining agreements with district employee groups; and (3) personal services contracts with individual district employees.</t>
    </r>
  </si>
  <si>
    <t>REPORT ON CONTRACTS EXCEEDING $25,000 AWARDED DURING FY2018</t>
  </si>
  <si>
    <t>X</t>
  </si>
  <si>
    <t>Wood River-Hartford District #15</t>
  </si>
  <si>
    <t>41-057-0150-03</t>
  </si>
  <si>
    <t>501 E. Lorena Avenue, Wood River, IL  62095</t>
  </si>
  <si>
    <t>Madison</t>
  </si>
  <si>
    <t>The Telegraph</t>
  </si>
  <si>
    <t>618-254-0607</t>
  </si>
  <si>
    <t>7:45 a.m. - 3:45 p.m.</t>
  </si>
  <si>
    <t>G Akeman, M Begando, S Bloch, C Brame,</t>
  </si>
  <si>
    <t xml:space="preserve">M Cashdollar, B Disbrow, R Francis, </t>
  </si>
  <si>
    <t>S Gantz, S Hansberry, G Hartley III,</t>
  </si>
  <si>
    <t>S Hawkins, S Hinkle, C Hoxey, D Hubbert,</t>
  </si>
  <si>
    <t>S Johnson, D Klunk, L Koprivica,</t>
  </si>
  <si>
    <t>S Sanchez, E Short, L Simms, M Skinner,</t>
  </si>
  <si>
    <t>A Werner, S Wood</t>
  </si>
  <si>
    <t>T Totzell, B Trejo, T Walters, M Weidler,</t>
  </si>
  <si>
    <t>B Martinez, M McKay, N Ochs, S Pace,</t>
  </si>
  <si>
    <t>G Harvatich, H Kielty, K Lingle, A McNamer</t>
  </si>
  <si>
    <t>A Muscarella, L Talley, L Thalmann,</t>
  </si>
  <si>
    <t>A Turner</t>
  </si>
  <si>
    <t>P Anderson</t>
  </si>
  <si>
    <t>M Beam, K Bohnenstiehl, N Bouillon,</t>
  </si>
  <si>
    <t>C Fowler-Dixon, J Gilmore, P Guarino,</t>
  </si>
  <si>
    <t>K Hagen, M Herndon, K Hudson, K Leach,</t>
  </si>
  <si>
    <t xml:space="preserve">R Lemmon, S Ross, J Sauls, T Skinner, </t>
  </si>
  <si>
    <t xml:space="preserve">K Slayden, S Steinmann, J Twichell, </t>
  </si>
  <si>
    <t>S Weshinskey</t>
  </si>
  <si>
    <t>L Adams, J Christeson, V Cramsey,</t>
  </si>
  <si>
    <t>C Duncan, T Falk, R Goldman, J Griewing,</t>
  </si>
  <si>
    <t xml:space="preserve">A Gwin, J Hill, P Hovey, K Kinder, </t>
  </si>
  <si>
    <t>L Kupinski, B LeMarr, R Mangrum,</t>
  </si>
  <si>
    <t>A McDole, M Meyers, J Moellering, J Orr,</t>
  </si>
  <si>
    <t>E. Riedisser, A Ripperda, K Springman,</t>
  </si>
  <si>
    <t>S Springman, L Stendeback, A Weller</t>
  </si>
  <si>
    <t>C Edwards</t>
  </si>
  <si>
    <t>D Amistadi, M Billingsley, C Malone,</t>
  </si>
  <si>
    <t>E Plumb, P Redman, C Sprague</t>
  </si>
  <si>
    <t>C Barnhart, M Beck, T Carlisle, J Cobine,</t>
  </si>
  <si>
    <t>J Emerick, P Forshee, T Foxall, M Grigg,</t>
  </si>
  <si>
    <t>M Henry, S. Hinkle, M Miller, A Reilley,</t>
  </si>
  <si>
    <t>L Ritchie, J Settle, G Solomon, D Tatman,</t>
  </si>
  <si>
    <t>K Thompson, E Williams, M Wilson</t>
  </si>
  <si>
    <t>L Allison, K Bailey, S Beiermann, C Benton,</t>
  </si>
  <si>
    <t>C Brazier, C Burk, J Buttry, D Carlisle,</t>
  </si>
  <si>
    <t>R Carnell, J Davis, D Deconcini, A Dilks,</t>
  </si>
  <si>
    <t xml:space="preserve">D Emerick, M Floyd, R German, N Gilbert, </t>
  </si>
  <si>
    <t xml:space="preserve">M Gilreath, D Golaszewski, A Greenlee, </t>
  </si>
  <si>
    <t xml:space="preserve">A Holmes, T Kinder, D Kizer, K Kizer, </t>
  </si>
  <si>
    <t xml:space="preserve">S Lindquist, M Maendele, R Mangan, </t>
  </si>
  <si>
    <t xml:space="preserve">A Martin, R Martin, C McCaslin, </t>
  </si>
  <si>
    <t>W McLemore, D Miller, V Miller, C Oleson,</t>
  </si>
  <si>
    <t>B Oseland, B Paynic, M Phillips, J Pruitt,</t>
  </si>
  <si>
    <t>K Pulley, A Roti, V Sauls, S Shaw, D Smith,</t>
  </si>
  <si>
    <t>D Solomon, S Spangler, A Stimac, J Talbot,</t>
  </si>
  <si>
    <t>A Twente, S Vandygriff, D Waugh, J White,</t>
  </si>
  <si>
    <t>R White, K Will, K Wilson, L Womack</t>
  </si>
  <si>
    <t>AFPLANSERV</t>
  </si>
  <si>
    <t>Bank of New York Mellon</t>
  </si>
  <si>
    <t>Belle Street Key Service</t>
  </si>
  <si>
    <t>Black's Sporting Goods</t>
  </si>
  <si>
    <t>Natalie Bouillon</t>
  </si>
  <si>
    <t>Diana Carlisle</t>
  </si>
  <si>
    <t>Catholic Athletic League of Alton</t>
  </si>
  <si>
    <t>Datatronics</t>
  </si>
  <si>
    <t>Druide Informatique Inc.</t>
  </si>
  <si>
    <t>Halpin Music Co.</t>
  </si>
  <si>
    <t>Megan Henry</t>
  </si>
  <si>
    <t>Matthew Herndon</t>
  </si>
  <si>
    <t>IESA</t>
  </si>
  <si>
    <t>Jim Taylor, Inc.</t>
  </si>
  <si>
    <t>Lincoln Prairie Behavorial Center</t>
  </si>
  <si>
    <t>Madison County Health Department</t>
  </si>
  <si>
    <t>Midwest Occupational Medicine LTD</t>
  </si>
  <si>
    <t>Midwest Transit Equipment, Inc.</t>
  </si>
  <si>
    <t>Jason Moellering</t>
  </si>
  <si>
    <t>NCPERS Group Life Insurance</t>
  </si>
  <si>
    <t>Pearson Clinical</t>
  </si>
  <si>
    <t>Scholastic Reading Club</t>
  </si>
  <si>
    <t>School Health Corporation</t>
  </si>
  <si>
    <t>Slayden Glass, Inc.</t>
  </si>
  <si>
    <t>SOS Technologies</t>
  </si>
  <si>
    <t>Super Duper Publication</t>
  </si>
  <si>
    <t>University of Oregon</t>
  </si>
  <si>
    <t>AJS Publications</t>
  </si>
  <si>
    <t>Alton Burglar Alarm System</t>
  </si>
  <si>
    <t>Auto-Chlor System</t>
  </si>
  <si>
    <t>B-Line Striping</t>
  </si>
  <si>
    <t>Bell Techlogix</t>
  </si>
  <si>
    <t>Brechts Database Solutions</t>
  </si>
  <si>
    <t>Budget Signs</t>
  </si>
  <si>
    <t>Cheerzone</t>
  </si>
  <si>
    <t>Constellation New Energy</t>
  </si>
  <si>
    <t>Curt Smith Sporting Goods</t>
  </si>
  <si>
    <t>Dealer's Electric Supply</t>
  </si>
  <si>
    <t>Grace Dearborne</t>
  </si>
  <si>
    <t>Despres, Schwartz and Geoghegan</t>
  </si>
  <si>
    <t>E-Rate Funding Solutions, LLC</t>
  </si>
  <si>
    <t>EQUIFAX</t>
  </si>
  <si>
    <t>Gardner Glass L &amp; M Inc.</t>
  </si>
  <si>
    <t>Hasler Inc.</t>
  </si>
  <si>
    <t>Honeywell</t>
  </si>
  <si>
    <t>Houchen Bindery, Ltd.</t>
  </si>
  <si>
    <t>IASA</t>
  </si>
  <si>
    <t>Illinois Principals Association</t>
  </si>
  <si>
    <t>International Mulch Company</t>
  </si>
  <si>
    <t>IPM Insurance - Okawville</t>
  </si>
  <si>
    <t>M. J. Products Company</t>
  </si>
  <si>
    <t>Jostens</t>
  </si>
  <si>
    <t>Madison County ROE</t>
  </si>
  <si>
    <t>Mighty M Screen Printing</t>
  </si>
  <si>
    <t>Neopost Usa Inc</t>
  </si>
  <si>
    <t>Orkin Pest Control</t>
  </si>
  <si>
    <t>Erin Plumb</t>
  </si>
  <si>
    <t>Pyramid Electrical Contractors, Inc.</t>
  </si>
  <si>
    <t>R. G. Ross Construction Co., Inc.</t>
  </si>
  <si>
    <t>RamAir, Inc.</t>
  </si>
  <si>
    <t>Rigdon Sewer Service</t>
  </si>
  <si>
    <t>RJ's Place</t>
  </si>
  <si>
    <t>Teaching Strategies, LLC</t>
  </si>
  <si>
    <t>Telegraph</t>
  </si>
  <si>
    <t>The Broom Closet</t>
  </si>
  <si>
    <t>United Way of Greater St. Louis</t>
  </si>
  <si>
    <t>AC Systems Service, LLC</t>
  </si>
  <si>
    <t>Acropolis Technology</t>
  </si>
  <si>
    <t>Alpha Baking Company</t>
  </si>
  <si>
    <t>Ameren Illinois</t>
  </si>
  <si>
    <t>Ameresco, Inc.</t>
  </si>
  <si>
    <t>American Fidelity Assurance</t>
  </si>
  <si>
    <t>American Fidelity Flex</t>
  </si>
  <si>
    <t>American Fidelity Insurance</t>
  </si>
  <si>
    <t>Andy's Auto Body</t>
  </si>
  <si>
    <t>AXA Equitable</t>
  </si>
  <si>
    <t>Becker, Hoerner, Thompson &amp; Ysursa, PC</t>
  </si>
  <si>
    <t>Blue Cross Blue Shield of Illinois</t>
  </si>
  <si>
    <t>Call One</t>
  </si>
  <si>
    <t>CDW Government</t>
  </si>
  <si>
    <t>Central Restaurant Prod</t>
  </si>
  <si>
    <t>Charter Communications</t>
  </si>
  <si>
    <t>City of Wood River</t>
  </si>
  <si>
    <t>Cornerstone Insurance Group</t>
  </si>
  <si>
    <t>De Lage Public Finance</t>
  </si>
  <si>
    <t>Direct Energy Business</t>
  </si>
  <si>
    <t>Donohoo, McCalley &amp; Assoc.</t>
  </si>
  <si>
    <t>Dutch Hollow Supplies</t>
  </si>
  <si>
    <t>Environmental Consultants, LLC</t>
  </si>
  <si>
    <t>Fire-Safety, Inc.</t>
  </si>
  <si>
    <t>First Clover Leaf Bank</t>
  </si>
  <si>
    <t>Fowler Technology Services</t>
  </si>
  <si>
    <t>Frontline Technologies</t>
  </si>
  <si>
    <t>GALIC Disbursing Company</t>
  </si>
  <si>
    <t>Hartford Municipal Water</t>
  </si>
  <si>
    <t>IASB</t>
  </si>
  <si>
    <t>Illinois Department of Revenue</t>
  </si>
  <si>
    <t>Illinois Director of Employment Security</t>
  </si>
  <si>
    <t>Illinois Municipal Retirement Fund</t>
  </si>
  <si>
    <t>Illinois School District Agency</t>
  </si>
  <si>
    <t>Illinois State Board of Education</t>
  </si>
  <si>
    <t>Internal Revenue Service</t>
  </si>
  <si>
    <t>Kane Mechanical, Inc.</t>
  </si>
  <si>
    <t>Kohl Wholesale</t>
  </si>
  <si>
    <t>KS StateBank</t>
  </si>
  <si>
    <t>Matrix Financial Solutions Inc.</t>
  </si>
  <si>
    <t>McGraw-Hill School Education Holdings, LLC</t>
  </si>
  <si>
    <t>Metro Supply &amp; Equipment Company</t>
  </si>
  <si>
    <t>Prairie Farms Dairy Inc.</t>
  </si>
  <si>
    <t>Premier Agendas Inc.</t>
  </si>
  <si>
    <t>Quill Corporation</t>
  </si>
  <si>
    <t>Renaissance Learning, Inc.</t>
  </si>
  <si>
    <t>Revolving Fund</t>
  </si>
  <si>
    <t>Robert Sanders Waste Systems Inc.</t>
  </si>
  <si>
    <t>Royal Office Products</t>
  </si>
  <si>
    <t>Russell C Simon, Chapter 13 Trustee</t>
  </si>
  <si>
    <t>School Specialty</t>
  </si>
  <si>
    <t>Skyward</t>
  </si>
  <si>
    <t>Special Education Region III</t>
  </si>
  <si>
    <t>Summit Financial Resources, LP</t>
  </si>
  <si>
    <t>Teacher's Health Insurance Contribution</t>
  </si>
  <si>
    <t>Teachers' Retirement System</t>
  </si>
  <si>
    <t>Texas Life</t>
  </si>
  <si>
    <t>TheBank of Edwardsville</t>
  </si>
  <si>
    <t>The Burgett Group</t>
  </si>
  <si>
    <t>The Guardian Life Ins Co</t>
  </si>
  <si>
    <t>United Heathcare Insurance Company</t>
  </si>
  <si>
    <t>VALIC</t>
  </si>
  <si>
    <t>Vantage Credit Union</t>
  </si>
  <si>
    <t>Walmart</t>
  </si>
  <si>
    <t>Watts Copy Systems Inc.</t>
  </si>
  <si>
    <t>Wex Bank</t>
  </si>
  <si>
    <t>WISC-Education</t>
  </si>
  <si>
    <t>Wood River Education Association</t>
  </si>
  <si>
    <t>Wood River-Hartford HRA</t>
  </si>
  <si>
    <t>Workers' Compensation Self-Insurance Trust</t>
  </si>
</sst>
</file>

<file path=xl/styles.xml><?xml version="1.0" encoding="utf-8"?>
<styleSheet xmlns="http://schemas.openxmlformats.org/spreadsheetml/2006/main">
  <numFmts count="5">
    <numFmt numFmtId="43" formatCode="_(* #,##0.00_);_(* \(#,##0.00\);_(* &quot;-&quot;??_);_(@_)"/>
    <numFmt numFmtId="164" formatCode="0.0000"/>
    <numFmt numFmtId="165" formatCode="0#\-###\-####\-##"/>
    <numFmt numFmtId="166" formatCode="#,##0.0000_);[Red]\(#,##0.0000\)"/>
    <numFmt numFmtId="167" formatCode="[$-409]mmmm\ d\,\ yyyy;@"/>
  </numFmts>
  <fonts count="38">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b/>
      <i/>
      <sz val="10"/>
      <color rgb="FFFF0000"/>
      <name val="Arial"/>
      <family val="2"/>
    </font>
    <font>
      <sz val="10"/>
      <name val="Arial"/>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s>
  <borders count="58">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ashed">
        <color indexed="55"/>
      </left>
      <right/>
      <top/>
      <bottom/>
      <diagonal/>
    </border>
    <border>
      <left style="dashed">
        <color indexed="55"/>
      </left>
      <right/>
      <top/>
      <bottom style="thin">
        <color indexed="55"/>
      </bottom>
      <diagonal/>
    </border>
    <border>
      <left/>
      <right/>
      <top/>
      <bottom style="thin">
        <color indexed="55"/>
      </bottom>
      <diagonal/>
    </border>
    <border>
      <left/>
      <right style="dashed">
        <color indexed="55"/>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style="thin">
        <color indexed="55"/>
      </left>
      <right style="dotted">
        <color indexed="55"/>
      </right>
      <top/>
      <bottom/>
      <diagonal/>
    </border>
    <border>
      <left style="dotted">
        <color indexed="55"/>
      </left>
      <right style="thin">
        <color indexed="55"/>
      </right>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style="dotted">
        <color indexed="55"/>
      </left>
      <right style="thin">
        <color indexed="55"/>
      </right>
      <top/>
      <bottom style="thin">
        <color indexed="55"/>
      </bottom>
      <diagonal/>
    </border>
    <border>
      <left style="dashed">
        <color indexed="55"/>
      </left>
      <right/>
      <top style="dashed">
        <color indexed="55"/>
      </top>
      <bottom/>
      <diagonal/>
    </border>
    <border>
      <left/>
      <right/>
      <top style="dashed">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s>
  <cellStyleXfs count="8">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xf numFmtId="43" fontId="37" fillId="0" borderId="0" applyFont="0" applyFill="0" applyBorder="0" applyAlignment="0" applyProtection="0"/>
  </cellStyleXfs>
  <cellXfs count="430">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0" fillId="0" borderId="10" xfId="0" applyBorder="1" applyAlignment="1">
      <alignment horizontal="left" vertical="center" wrapText="1"/>
    </xf>
    <xf numFmtId="0" fontId="0" fillId="0" borderId="0" xfId="0" applyBorder="1" applyAlignment="1">
      <alignment horizontal="left" vertical="center" wrapText="1"/>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horizontal="left" vertical="center" indent="10"/>
    </xf>
    <xf numFmtId="0" fontId="2" fillId="0" borderId="12"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0" borderId="9" xfId="3" applyNumberFormat="1" applyFont="1" applyBorder="1" applyAlignment="1" applyProtection="1">
      <alignment horizontal="right"/>
      <protection locked="0"/>
    </xf>
    <xf numFmtId="38" fontId="12" fillId="3" borderId="15"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4" applyNumberFormat="1" applyFont="1" applyBorder="1" applyAlignment="1" applyProtection="1">
      <alignment horizontal="right"/>
      <protection locked="0"/>
    </xf>
    <xf numFmtId="38" fontId="12" fillId="0" borderId="1" xfId="4" applyNumberFormat="1" applyFont="1" applyFill="1" applyBorder="1" applyAlignment="1" applyProtection="1">
      <alignment horizontal="right"/>
      <protection locked="0"/>
    </xf>
    <xf numFmtId="38" fontId="12" fillId="0" borderId="2" xfId="4" applyNumberFormat="1" applyFont="1" applyBorder="1" applyAlignment="1" applyProtection="1">
      <alignment horizontal="right"/>
      <protection locked="0"/>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0" borderId="1" xfId="5" applyNumberFormat="1" applyFont="1" applyFill="1" applyBorder="1" applyAlignment="1" applyProtection="1">
      <alignment horizontal="right"/>
      <protection locked="0"/>
    </xf>
    <xf numFmtId="38" fontId="12" fillId="3" borderId="15" xfId="5" applyNumberFormat="1" applyFont="1" applyFill="1" applyBorder="1" applyAlignment="1" applyProtection="1">
      <alignment horizontal="right"/>
    </xf>
    <xf numFmtId="38" fontId="12" fillId="0" borderId="2" xfId="5" applyNumberFormat="1" applyFont="1" applyBorder="1" applyAlignment="1" applyProtection="1">
      <alignment horizontal="right"/>
      <protection locked="0"/>
    </xf>
    <xf numFmtId="38" fontId="12" fillId="2" borderId="2" xfId="5" applyNumberFormat="1" applyFont="1" applyFill="1" applyBorder="1" applyAlignment="1" applyProtection="1">
      <alignment horizontal="right"/>
    </xf>
    <xf numFmtId="38" fontId="12" fillId="3" borderId="16"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7" xfId="5" applyNumberFormat="1" applyFont="1" applyFill="1" applyBorder="1" applyAlignment="1" applyProtection="1">
      <alignment horizontal="right"/>
    </xf>
    <xf numFmtId="38" fontId="12" fillId="3" borderId="17" xfId="5" applyNumberFormat="1" applyFont="1" applyFill="1" applyBorder="1" applyAlignment="1" applyProtection="1">
      <alignment horizontal="right"/>
    </xf>
    <xf numFmtId="38" fontId="12" fillId="0" borderId="15" xfId="5" applyNumberFormat="1" applyFont="1" applyFill="1" applyBorder="1" applyAlignment="1" applyProtection="1">
      <alignment horizontal="right"/>
      <protection locked="0"/>
    </xf>
    <xf numFmtId="38" fontId="12" fillId="0" borderId="16" xfId="5" applyNumberFormat="1" applyFont="1" applyFill="1" applyBorder="1" applyAlignment="1" applyProtection="1">
      <alignment horizontal="right"/>
      <protection locked="0"/>
    </xf>
    <xf numFmtId="38" fontId="12" fillId="0" borderId="16" xfId="6" applyNumberFormat="1" applyFont="1" applyFill="1" applyBorder="1" applyAlignment="1" applyProtection="1">
      <alignment horizontal="right"/>
      <protection locked="0"/>
    </xf>
    <xf numFmtId="38" fontId="12" fillId="3" borderId="18" xfId="6"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0" borderId="0" xfId="3" applyNumberFormat="1" applyFont="1" applyBorder="1" applyAlignment="1" applyProtection="1">
      <alignment horizontal="right"/>
      <protection locked="0"/>
    </xf>
    <xf numFmtId="38" fontId="12" fillId="3" borderId="17" xfId="0" applyNumberFormat="1" applyFont="1" applyFill="1" applyBorder="1" applyAlignment="1" applyProtection="1">
      <alignment horizontal="right" wrapText="1"/>
    </xf>
    <xf numFmtId="38" fontId="12" fillId="3" borderId="17"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8"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Alignment="1" applyProtection="1">
      <alignment horizontal="left" vertical="center" indent="3"/>
    </xf>
    <xf numFmtId="0" fontId="29" fillId="0" borderId="0" xfId="0" applyFont="1" applyProtection="1">
      <protection locked="0"/>
    </xf>
    <xf numFmtId="166" fontId="12" fillId="0" borderId="1" xfId="0" applyNumberFormat="1" applyFont="1" applyBorder="1" applyAlignment="1" applyProtection="1">
      <alignment horizontal="right"/>
      <protection locked="0"/>
    </xf>
    <xf numFmtId="49" fontId="11" fillId="0" borderId="12"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wrapText="1" indent="2"/>
    </xf>
    <xf numFmtId="0" fontId="6" fillId="3" borderId="20" xfId="0" applyFont="1" applyFill="1" applyBorder="1" applyAlignment="1" applyProtection="1">
      <alignment horizontal="left" vertical="center" wrapText="1" indent="2"/>
    </xf>
    <xf numFmtId="38" fontId="12" fillId="3" borderId="20" xfId="0" applyNumberFormat="1" applyFont="1" applyFill="1" applyBorder="1" applyAlignment="1" applyProtection="1">
      <alignment horizontal="right"/>
    </xf>
    <xf numFmtId="0" fontId="6" fillId="3" borderId="21" xfId="0" applyFont="1" applyFill="1" applyBorder="1" applyAlignment="1" applyProtection="1">
      <alignment horizontal="left" vertical="center" indent="2"/>
    </xf>
    <xf numFmtId="0" fontId="6" fillId="3" borderId="22" xfId="0" applyFont="1" applyFill="1" applyBorder="1" applyAlignment="1" applyProtection="1">
      <alignment horizontal="left" vertical="center" indent="2"/>
    </xf>
    <xf numFmtId="38" fontId="12" fillId="3" borderId="22" xfId="0" applyNumberFormat="1" applyFont="1" applyFill="1" applyBorder="1" applyAlignment="1" applyProtection="1">
      <alignment horizontal="right"/>
    </xf>
    <xf numFmtId="0" fontId="16" fillId="3" borderId="19" xfId="0" applyFont="1" applyFill="1" applyBorder="1" applyAlignment="1" applyProtection="1">
      <alignment horizontal="left" vertical="center" indent="2"/>
    </xf>
    <xf numFmtId="0" fontId="3" fillId="3" borderId="20" xfId="0" applyFont="1" applyFill="1" applyBorder="1" applyAlignment="1" applyProtection="1">
      <alignment vertical="center"/>
    </xf>
    <xf numFmtId="38" fontId="12" fillId="3" borderId="15" xfId="0" applyNumberFormat="1" applyFont="1" applyFill="1" applyBorder="1" applyAlignment="1" applyProtection="1">
      <alignment horizontal="right"/>
    </xf>
    <xf numFmtId="0" fontId="2" fillId="3" borderId="20" xfId="3" applyFont="1" applyFill="1" applyBorder="1" applyAlignment="1">
      <alignment horizontal="center" vertical="center"/>
    </xf>
    <xf numFmtId="0" fontId="2" fillId="0" borderId="12" xfId="4" applyFont="1" applyBorder="1" applyAlignment="1">
      <alignment vertical="center"/>
    </xf>
    <xf numFmtId="0" fontId="2" fillId="0" borderId="17" xfId="4" applyFont="1" applyBorder="1" applyAlignment="1">
      <alignment horizontal="center" vertical="center"/>
    </xf>
    <xf numFmtId="0" fontId="2" fillId="3" borderId="20" xfId="4" applyFont="1" applyFill="1" applyBorder="1" applyAlignment="1">
      <alignment horizontal="center" vertical="center"/>
    </xf>
    <xf numFmtId="0" fontId="6" fillId="3" borderId="23" xfId="4" applyFont="1" applyFill="1" applyBorder="1" applyAlignment="1">
      <alignment vertical="center"/>
    </xf>
    <xf numFmtId="0" fontId="8" fillId="0" borderId="12" xfId="5" applyFont="1" applyBorder="1" applyAlignment="1">
      <alignment vertical="center" wrapText="1"/>
    </xf>
    <xf numFmtId="0" fontId="22" fillId="0" borderId="14" xfId="3" applyFont="1" applyBorder="1" applyAlignment="1">
      <alignment horizontal="center" vertical="top" wrapText="1"/>
    </xf>
    <xf numFmtId="0" fontId="2" fillId="3" borderId="20" xfId="5" applyFont="1" applyFill="1" applyBorder="1" applyAlignment="1">
      <alignment horizontal="center" vertical="center" wrapText="1"/>
    </xf>
    <xf numFmtId="0" fontId="2" fillId="3" borderId="20" xfId="0" applyFont="1" applyFill="1" applyBorder="1" applyAlignment="1">
      <alignment horizontal="left" vertical="center"/>
    </xf>
    <xf numFmtId="0" fontId="8" fillId="0" borderId="12" xfId="5" applyFont="1" applyBorder="1" applyAlignment="1">
      <alignment horizontal="left" vertical="center" wrapText="1"/>
    </xf>
    <xf numFmtId="49" fontId="2" fillId="0" borderId="12" xfId="5" applyNumberFormat="1" applyFont="1" applyBorder="1" applyAlignment="1">
      <alignment horizontal="left" vertical="top" wrapText="1"/>
    </xf>
    <xf numFmtId="0" fontId="2" fillId="0" borderId="14" xfId="6" applyFont="1" applyBorder="1" applyAlignment="1">
      <alignment horizontal="center" vertical="center"/>
    </xf>
    <xf numFmtId="0" fontId="2" fillId="3" borderId="20" xfId="5" applyFont="1" applyFill="1" applyBorder="1" applyAlignment="1">
      <alignment horizontal="center" vertical="center"/>
    </xf>
    <xf numFmtId="0" fontId="2" fillId="3" borderId="20" xfId="0" applyFont="1" applyFill="1" applyBorder="1" applyAlignment="1">
      <alignment vertical="center"/>
    </xf>
    <xf numFmtId="0" fontId="21" fillId="3" borderId="20" xfId="0" applyFont="1" applyFill="1" applyBorder="1" applyAlignment="1">
      <alignment horizontal="center" vertical="center"/>
    </xf>
    <xf numFmtId="0" fontId="6" fillId="3" borderId="23" xfId="6" applyFont="1" applyFill="1" applyBorder="1" applyAlignment="1" applyProtection="1">
      <alignment vertical="center"/>
    </xf>
    <xf numFmtId="0" fontId="2" fillId="3" borderId="20" xfId="6" applyFont="1" applyFill="1" applyBorder="1" applyAlignment="1">
      <alignment horizontal="center" vertical="center"/>
    </xf>
    <xf numFmtId="0" fontId="2" fillId="0" borderId="24" xfId="0" applyFont="1" applyBorder="1" applyAlignment="1" applyProtection="1">
      <alignment horizontal="left" vertical="center"/>
    </xf>
    <xf numFmtId="0" fontId="2" fillId="0" borderId="12" xfId="0" applyFont="1" applyBorder="1" applyAlignment="1" applyProtection="1">
      <alignment vertical="top" wrapText="1"/>
    </xf>
    <xf numFmtId="0" fontId="16" fillId="3" borderId="19" xfId="0" applyFont="1" applyFill="1" applyBorder="1" applyAlignment="1" applyProtection="1">
      <alignment horizontal="left" vertical="center" indent="1"/>
    </xf>
    <xf numFmtId="0" fontId="2" fillId="3" borderId="23" xfId="0" applyFont="1" applyFill="1" applyBorder="1" applyAlignment="1" applyProtection="1">
      <alignment vertical="top" wrapText="1"/>
    </xf>
    <xf numFmtId="0" fontId="2" fillId="3" borderId="20" xfId="0" applyFont="1" applyFill="1" applyBorder="1" applyAlignment="1" applyProtection="1">
      <alignment vertical="top" wrapText="1"/>
    </xf>
    <xf numFmtId="0" fontId="2" fillId="0" borderId="14" xfId="0" applyFont="1" applyBorder="1" applyAlignment="1" applyProtection="1">
      <alignment vertical="top" wrapText="1"/>
    </xf>
    <xf numFmtId="0" fontId="16" fillId="3" borderId="19" xfId="0" applyFont="1" applyFill="1" applyBorder="1" applyAlignment="1" applyProtection="1">
      <alignment horizontal="left" vertical="center"/>
    </xf>
    <xf numFmtId="38" fontId="12" fillId="3" borderId="16"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2" xfId="4" applyFont="1" applyFill="1" applyBorder="1" applyAlignment="1">
      <alignment horizontal="left" vertical="center" wrapText="1"/>
    </xf>
    <xf numFmtId="0" fontId="2" fillId="4" borderId="14"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2" xfId="5" applyFont="1" applyFill="1" applyBorder="1" applyAlignment="1">
      <alignment horizontal="left" vertical="center" wrapText="1"/>
    </xf>
    <xf numFmtId="0" fontId="2" fillId="4" borderId="17"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4"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4"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5" xfId="0" applyFont="1" applyFill="1" applyBorder="1" applyAlignment="1" applyProtection="1">
      <alignment horizontal="left" indent="1"/>
    </xf>
    <xf numFmtId="0" fontId="6" fillId="4" borderId="26" xfId="0" applyFont="1" applyFill="1" applyBorder="1" applyAlignment="1" applyProtection="1">
      <alignment horizontal="left" indent="1"/>
    </xf>
    <xf numFmtId="0" fontId="2" fillId="4" borderId="27"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3"/>
      <protection locked="0"/>
    </xf>
    <xf numFmtId="0" fontId="29" fillId="0" borderId="0" xfId="0" applyFont="1" applyAlignment="1" applyProtection="1">
      <alignment horizontal="left" vertical="center" indent="3"/>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8" xfId="0" applyFont="1" applyBorder="1" applyAlignment="1">
      <alignment horizontal="center" vertical="top"/>
    </xf>
    <xf numFmtId="38" fontId="5" fillId="0" borderId="29" xfId="0" applyNumberFormat="1" applyFont="1" applyBorder="1" applyAlignment="1">
      <alignment horizontal="center" vertical="top"/>
    </xf>
    <xf numFmtId="38" fontId="5" fillId="0" borderId="28" xfId="0" applyNumberFormat="1" applyFont="1" applyBorder="1" applyAlignment="1">
      <alignment horizontal="center" vertical="top"/>
    </xf>
    <xf numFmtId="38" fontId="5" fillId="0" borderId="30" xfId="0" applyNumberFormat="1" applyFont="1" applyBorder="1" applyAlignment="1">
      <alignment horizontal="center" vertical="top"/>
    </xf>
    <xf numFmtId="0" fontId="13" fillId="0" borderId="30" xfId="0" applyFont="1" applyBorder="1" applyAlignment="1">
      <alignment horizontal="left" vertical="center" wrapText="1"/>
    </xf>
    <xf numFmtId="38" fontId="13" fillId="0" borderId="31" xfId="0" applyNumberFormat="1" applyFont="1" applyBorder="1" applyAlignment="1" applyProtection="1">
      <alignment horizontal="center"/>
      <protection locked="0"/>
    </xf>
    <xf numFmtId="38" fontId="13" fillId="0" borderId="32"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32" fillId="0" borderId="0" xfId="0" applyFont="1" applyAlignment="1">
      <alignment horizontal="left" indent="1"/>
    </xf>
    <xf numFmtId="0" fontId="13" fillId="0" borderId="32" xfId="0" applyFont="1" applyBorder="1" applyAlignment="1">
      <alignment horizontal="left" vertical="center" wrapText="1" indent="1"/>
    </xf>
    <xf numFmtId="0" fontId="13" fillId="0" borderId="29"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38" fontId="12" fillId="0" borderId="2" xfId="3" applyNumberFormat="1" applyFont="1" applyFill="1" applyBorder="1" applyAlignment="1" applyProtection="1">
      <alignment horizontal="right"/>
      <protection locked="0"/>
    </xf>
    <xf numFmtId="38" fontId="12" fillId="0" borderId="1" xfId="3" applyNumberFormat="1" applyFont="1" applyFill="1" applyBorder="1" applyAlignment="1" applyProtection="1">
      <alignment horizontal="right"/>
      <protection locked="0"/>
    </xf>
    <xf numFmtId="0" fontId="16" fillId="3" borderId="9" xfId="4" applyFont="1" applyFill="1" applyBorder="1" applyAlignment="1">
      <alignment horizontal="center" vertical="center" wrapText="1"/>
    </xf>
    <xf numFmtId="0" fontId="6" fillId="3" borderId="23" xfId="5" applyFont="1" applyFill="1" applyBorder="1" applyAlignment="1">
      <alignment horizontal="left" vertical="center" wrapText="1" indent="2"/>
    </xf>
    <xf numFmtId="0" fontId="6" fillId="3" borderId="23" xfId="5" applyFont="1" applyFill="1" applyBorder="1" applyAlignment="1">
      <alignment horizontal="left" vertical="center" indent="2"/>
    </xf>
    <xf numFmtId="0" fontId="6" fillId="3" borderId="23"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3" xfId="4" applyFont="1" applyFill="1" applyBorder="1" applyAlignment="1">
      <alignment horizontal="left" vertical="center" wrapText="1" indent="2"/>
    </xf>
    <xf numFmtId="38" fontId="12" fillId="0" borderId="2" xfId="4" applyNumberFormat="1" applyFont="1" applyFill="1" applyBorder="1" applyAlignment="1" applyProtection="1">
      <alignment horizontal="right"/>
      <protection locked="0"/>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7"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7" xfId="4" applyNumberFormat="1" applyFont="1" applyFill="1" applyBorder="1" applyAlignment="1" applyProtection="1">
      <alignment horizontal="right"/>
    </xf>
    <xf numFmtId="0" fontId="2" fillId="0" borderId="33" xfId="3" applyFont="1" applyBorder="1" applyAlignment="1">
      <alignment horizontal="center" vertical="center"/>
    </xf>
    <xf numFmtId="0" fontId="6" fillId="3" borderId="23"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2" xfId="6" applyFont="1" applyBorder="1" applyAlignment="1" applyProtection="1">
      <alignment vertical="center"/>
      <protection locked="0"/>
    </xf>
    <xf numFmtId="38" fontId="12" fillId="2" borderId="17" xfId="4" applyNumberFormat="1" applyFont="1" applyFill="1" applyBorder="1" applyAlignment="1" applyProtection="1">
      <alignment horizontal="right"/>
      <protection locked="0"/>
    </xf>
    <xf numFmtId="38" fontId="12" fillId="6" borderId="15"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7" xfId="0" applyNumberFormat="1" applyFont="1" applyFill="1" applyBorder="1" applyAlignment="1" applyProtection="1">
      <alignment horizontal="right" wrapText="1"/>
    </xf>
    <xf numFmtId="38" fontId="12" fillId="3" borderId="16" xfId="0" applyNumberFormat="1" applyFont="1" applyFill="1" applyBorder="1" applyAlignment="1" applyProtection="1">
      <alignment vertical="center" wrapText="1"/>
    </xf>
    <xf numFmtId="38" fontId="12" fillId="7" borderId="16"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4"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applyBorder="1" applyProtection="1">
      <protection locked="0"/>
    </xf>
    <xf numFmtId="0" fontId="35" fillId="0" borderId="0" xfId="2"/>
    <xf numFmtId="0" fontId="9" fillId="0" borderId="35" xfId="2" applyFont="1" applyBorder="1" applyAlignment="1" applyProtection="1">
      <alignment horizontal="center"/>
      <protection locked="0"/>
    </xf>
    <xf numFmtId="0" fontId="9" fillId="0" borderId="36" xfId="2" applyFont="1" applyBorder="1" applyAlignment="1" applyProtection="1">
      <alignment horizontal="center"/>
      <protection locked="0"/>
    </xf>
    <xf numFmtId="0" fontId="2" fillId="0" borderId="0" xfId="2" applyFont="1" applyProtection="1">
      <protection locked="0"/>
    </xf>
    <xf numFmtId="0" fontId="2" fillId="0" borderId="37" xfId="2" applyFont="1" applyBorder="1" applyProtection="1">
      <protection locked="0"/>
    </xf>
    <xf numFmtId="0" fontId="35" fillId="0" borderId="0" xfId="2" applyProtection="1">
      <protection locked="0"/>
    </xf>
    <xf numFmtId="0" fontId="35" fillId="0" borderId="0" xfId="2" applyAlignment="1" applyProtection="1">
      <alignment horizontal="left" vertical="center" indent="2"/>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1" fillId="0" borderId="0" xfId="2" applyFont="1" applyAlignment="1">
      <alignment horizontal="left" vertical="center"/>
    </xf>
    <xf numFmtId="0" fontId="12" fillId="0" borderId="0" xfId="2" applyFont="1" applyAlignment="1">
      <alignment horizontal="right" vertical="top"/>
    </xf>
    <xf numFmtId="165" fontId="11" fillId="0" borderId="0" xfId="2" applyNumberFormat="1" applyFont="1" applyAlignment="1">
      <alignment horizontal="left" vertical="center"/>
    </xf>
    <xf numFmtId="0" fontId="2" fillId="0" borderId="39" xfId="2" applyFont="1" applyBorder="1" applyAlignment="1">
      <alignment horizontal="left" vertical="center"/>
    </xf>
    <xf numFmtId="0" fontId="2" fillId="0" borderId="0" xfId="2" applyFont="1" applyBorder="1" applyAlignment="1">
      <alignment horizontal="left" vertical="center"/>
    </xf>
    <xf numFmtId="0" fontId="2" fillId="0" borderId="39" xfId="2" applyFont="1" applyBorder="1"/>
    <xf numFmtId="0" fontId="2" fillId="0" borderId="39" xfId="2" applyFont="1" applyBorder="1" applyAlignment="1">
      <alignment horizontal="left" textRotation="180"/>
    </xf>
    <xf numFmtId="0" fontId="6" fillId="0" borderId="40"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40" xfId="2" applyNumberFormat="1" applyFont="1" applyBorder="1" applyAlignment="1">
      <alignment horizontal="left"/>
    </xf>
    <xf numFmtId="0" fontId="2" fillId="0" borderId="40" xfId="2" applyFont="1" applyBorder="1" applyAlignment="1">
      <alignment horizontal="left" textRotation="180"/>
    </xf>
    <xf numFmtId="0" fontId="2" fillId="0" borderId="40" xfId="2" applyFont="1" applyBorder="1"/>
    <xf numFmtId="0" fontId="9" fillId="0" borderId="41" xfId="2" applyFont="1" applyBorder="1" applyAlignment="1">
      <alignment horizontal="center"/>
    </xf>
    <xf numFmtId="0" fontId="9" fillId="0" borderId="42" xfId="2" applyFont="1" applyBorder="1" applyAlignment="1">
      <alignment horizontal="center"/>
    </xf>
    <xf numFmtId="0" fontId="9" fillId="0" borderId="2" xfId="2" applyFont="1" applyBorder="1" applyAlignment="1">
      <alignment horizontal="center"/>
    </xf>
    <xf numFmtId="0" fontId="9" fillId="0" borderId="43" xfId="2" applyFont="1" applyBorder="1" applyAlignment="1">
      <alignment horizontal="center"/>
    </xf>
    <xf numFmtId="0" fontId="2" fillId="0" borderId="44" xfId="2" applyFont="1" applyBorder="1" applyProtection="1">
      <protection locked="0"/>
    </xf>
    <xf numFmtId="0" fontId="2" fillId="0" borderId="0" xfId="2" applyFont="1" applyBorder="1" applyProtection="1">
      <protection locked="0"/>
    </xf>
    <xf numFmtId="0" fontId="2" fillId="0" borderId="2" xfId="2" applyFont="1" applyBorder="1" applyProtection="1">
      <protection locked="0"/>
    </xf>
    <xf numFmtId="0" fontId="2" fillId="0" borderId="0" xfId="2" applyFont="1" applyBorder="1" applyAlignment="1" applyProtection="1">
      <alignment horizontal="left" indent="1"/>
      <protection locked="0"/>
    </xf>
    <xf numFmtId="0" fontId="9" fillId="0" borderId="0" xfId="2" applyFont="1" applyBorder="1" applyAlignment="1" applyProtection="1">
      <alignment horizontal="left"/>
      <protection locked="0"/>
    </xf>
    <xf numFmtId="49" fontId="2" fillId="0" borderId="0" xfId="2" applyNumberFormat="1" applyFont="1" applyBorder="1" applyAlignment="1" applyProtection="1">
      <alignment horizontal="left" indent="1"/>
      <protection locked="0"/>
    </xf>
    <xf numFmtId="0" fontId="2" fillId="0" borderId="45" xfId="2" applyFont="1" applyBorder="1" applyAlignment="1" applyProtection="1">
      <alignment horizontal="left" vertical="center" indent="1"/>
      <protection locked="0"/>
    </xf>
    <xf numFmtId="0" fontId="2" fillId="0" borderId="46" xfId="2" applyFont="1" applyBorder="1" applyAlignment="1" applyProtection="1">
      <alignment horizontal="left" indent="1"/>
      <protection locked="0"/>
    </xf>
    <xf numFmtId="0" fontId="2" fillId="0" borderId="18" xfId="2" applyFont="1" applyBorder="1" applyProtection="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44" xfId="2" applyFont="1" applyBorder="1" applyAlignment="1"/>
    <xf numFmtId="0" fontId="2" fillId="0" borderId="2" xfId="2" applyFont="1" applyBorder="1" applyAlignment="1"/>
    <xf numFmtId="0" fontId="2" fillId="0" borderId="5" xfId="2" applyFont="1" applyBorder="1" applyAlignment="1"/>
    <xf numFmtId="49" fontId="2" fillId="0" borderId="44" xfId="2" applyNumberFormat="1" applyFont="1" applyBorder="1" applyAlignment="1" applyProtection="1">
      <alignment horizontal="left"/>
      <protection locked="0"/>
    </xf>
    <xf numFmtId="49" fontId="2" fillId="0" borderId="2" xfId="2" applyNumberFormat="1" applyFont="1" applyBorder="1" applyAlignment="1" applyProtection="1">
      <alignment horizontal="left"/>
      <protection locked="0"/>
    </xf>
    <xf numFmtId="0" fontId="9" fillId="0" borderId="44" xfId="2" applyFont="1" applyBorder="1" applyAlignment="1">
      <alignment horizontal="left"/>
    </xf>
    <xf numFmtId="0" fontId="9" fillId="0" borderId="2" xfId="2" applyFont="1" applyBorder="1" applyAlignment="1">
      <alignment horizontal="left"/>
    </xf>
    <xf numFmtId="49" fontId="2" fillId="0" borderId="45" xfId="2" applyNumberFormat="1" applyFont="1" applyBorder="1" applyAlignment="1" applyProtection="1">
      <alignment horizontal="left"/>
      <protection locked="0"/>
    </xf>
    <xf numFmtId="49" fontId="2" fillId="0" borderId="18" xfId="2" applyNumberFormat="1" applyFont="1" applyBorder="1" applyAlignment="1" applyProtection="1">
      <alignment horizontal="left"/>
      <protection locked="0"/>
    </xf>
    <xf numFmtId="0" fontId="2" fillId="0" borderId="18" xfId="2" applyFont="1" applyBorder="1" applyAlignment="1"/>
    <xf numFmtId="49" fontId="2" fillId="0" borderId="47" xfId="2" applyNumberFormat="1" applyFont="1" applyBorder="1" applyAlignment="1" applyProtection="1">
      <alignment horizontal="left"/>
      <protection locked="0"/>
    </xf>
    <xf numFmtId="0" fontId="2" fillId="0" borderId="47" xfId="2" applyFont="1" applyBorder="1" applyAlignment="1"/>
    <xf numFmtId="0" fontId="2" fillId="0" borderId="0" xfId="2" applyFont="1" applyAlignment="1"/>
    <xf numFmtId="0" fontId="35" fillId="0" borderId="24" xfId="2" applyBorder="1" applyProtection="1">
      <protection locked="0"/>
    </xf>
    <xf numFmtId="0" fontId="35" fillId="0" borderId="48" xfId="2" applyBorder="1" applyProtection="1">
      <protection locked="0"/>
    </xf>
    <xf numFmtId="4" fontId="9" fillId="0" borderId="52" xfId="2" applyNumberFormat="1" applyFont="1" applyBorder="1" applyAlignment="1" applyProtection="1">
      <alignment horizontal="center" vertical="center"/>
      <protection locked="0"/>
    </xf>
    <xf numFmtId="0" fontId="9" fillId="0" borderId="55" xfId="2" applyFont="1" applyBorder="1" applyAlignment="1" applyProtection="1">
      <alignment horizontal="center" vertical="center"/>
      <protection locked="0"/>
    </xf>
    <xf numFmtId="0" fontId="2" fillId="0" borderId="56" xfId="2" applyFont="1" applyBorder="1" applyAlignment="1" applyProtection="1">
      <alignment horizontal="left" vertical="center" indent="1"/>
      <protection locked="0"/>
    </xf>
    <xf numFmtId="0" fontId="2" fillId="0" borderId="57"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0" fillId="0" borderId="0" xfId="0" applyAlignment="1">
      <alignment horizontal="left" vertical="center"/>
    </xf>
    <xf numFmtId="0" fontId="36" fillId="0" borderId="0" xfId="2" applyFont="1" applyAlignment="1" applyProtection="1">
      <alignment horizontal="left" vertical="center"/>
      <protection locked="0"/>
    </xf>
    <xf numFmtId="0" fontId="36" fillId="0" borderId="0" xfId="0" applyFont="1"/>
    <xf numFmtId="0" fontId="17" fillId="0" borderId="0" xfId="0" applyFont="1" applyAlignment="1" applyProtection="1">
      <alignment horizontal="left" vertical="center"/>
      <protection locked="0"/>
    </xf>
    <xf numFmtId="38" fontId="12" fillId="8" borderId="1" xfId="5" applyNumberFormat="1" applyFont="1" applyFill="1" applyBorder="1" applyAlignment="1" applyProtection="1">
      <alignment horizontal="right"/>
      <protection locked="0"/>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6" fillId="0" borderId="4"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11" fillId="0" borderId="12" xfId="2" applyFont="1" applyBorder="1" applyAlignment="1" applyProtection="1">
      <alignment horizontal="center" wrapText="1"/>
      <protection locked="0"/>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7" fontId="34" fillId="0" borderId="0" xfId="0" applyNumberFormat="1" applyFont="1" applyAlignment="1" applyProtection="1">
      <alignment horizontal="center" vertical="center"/>
      <protection locked="0"/>
    </xf>
    <xf numFmtId="167" fontId="0" fillId="0" borderId="0" xfId="0" applyNumberFormat="1" applyAlignment="1">
      <alignment horizontal="center" vertical="center"/>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3" fillId="0" borderId="49" xfId="0" applyFont="1" applyBorder="1" applyAlignment="1">
      <alignment horizontal="left" vertical="center" wrapText="1"/>
    </xf>
    <xf numFmtId="0" fontId="0" fillId="0" borderId="50" xfId="0" applyBorder="1" applyAlignment="1">
      <alignment horizontal="left" vertical="center" wrapText="1"/>
    </xf>
    <xf numFmtId="0" fontId="11" fillId="0" borderId="0" xfId="0" applyFont="1" applyAlignment="1" applyProtection="1">
      <alignment horizontal="center" vertical="center"/>
      <protection locked="0"/>
    </xf>
    <xf numFmtId="0" fontId="2" fillId="3" borderId="23" xfId="6" applyFont="1" applyFill="1" applyBorder="1" applyAlignment="1">
      <alignment vertical="center" wrapText="1"/>
    </xf>
    <xf numFmtId="0" fontId="2" fillId="3" borderId="20"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21" xfId="0" applyFont="1" applyFill="1" applyBorder="1" applyAlignment="1" applyProtection="1">
      <alignment horizontal="left" vertical="center" wrapText="1" indent="1"/>
    </xf>
    <xf numFmtId="0" fontId="0" fillId="3" borderId="51" xfId="0" applyFill="1" applyBorder="1" applyAlignment="1">
      <alignment horizontal="left" wrapText="1" indent="1"/>
    </xf>
    <xf numFmtId="0" fontId="0" fillId="3" borderId="22" xfId="0" applyFill="1" applyBorder="1" applyAlignment="1">
      <alignment horizontal="left" wrapText="1" indent="1"/>
    </xf>
    <xf numFmtId="0" fontId="11" fillId="0" borderId="12" xfId="0" applyFont="1" applyBorder="1" applyAlignment="1" applyProtection="1">
      <alignment horizontal="center" wrapText="1"/>
      <protection locked="0"/>
    </xf>
    <xf numFmtId="49" fontId="11" fillId="0" borderId="12"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2"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40" xfId="2" applyFont="1" applyBorder="1" applyAlignment="1">
      <alignment horizontal="left" vertical="center"/>
    </xf>
    <xf numFmtId="0" fontId="9" fillId="0" borderId="40"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xf numFmtId="2" fontId="2" fillId="0" borderId="38" xfId="2" applyNumberFormat="1" applyFont="1" applyBorder="1" applyProtection="1">
      <protection locked="0"/>
    </xf>
    <xf numFmtId="40" fontId="2" fillId="0" borderId="53" xfId="2" applyNumberFormat="1" applyFont="1" applyBorder="1" applyAlignment="1" applyProtection="1">
      <protection locked="0"/>
    </xf>
    <xf numFmtId="40" fontId="2" fillId="0" borderId="54" xfId="2" applyNumberFormat="1" applyFont="1" applyBorder="1" applyAlignment="1" applyProtection="1">
      <protection locked="0"/>
    </xf>
    <xf numFmtId="43" fontId="2" fillId="0" borderId="38" xfId="7" applyFont="1" applyBorder="1" applyProtection="1">
      <protection locked="0"/>
    </xf>
    <xf numFmtId="43" fontId="35" fillId="0" borderId="48" xfId="7" applyFont="1" applyBorder="1" applyProtection="1">
      <protection locked="0"/>
    </xf>
    <xf numFmtId="0" fontId="2" fillId="0" borderId="5" xfId="2" applyFont="1" applyBorder="1" applyProtection="1">
      <protection locked="0"/>
    </xf>
  </cellXfs>
  <cellStyles count="8">
    <cellStyle name="Comma" xfId="7" builtinId="3"/>
    <cellStyle name="Hyperlink" xfId="1" builtinId="8"/>
    <cellStyle name="Normal" xfId="0" builtinId="0"/>
    <cellStyle name="Normal 2" xfId="2"/>
    <cellStyle name="Normal_AFRPG3" xfId="3"/>
    <cellStyle name="Normal_AFRPG5" xfId="4"/>
    <cellStyle name="Normal_AFRPG7" xfId="5"/>
    <cellStyle name="Normal_AFRPG8"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53"/>
  <sheetViews>
    <sheetView showGridLines="0" tabSelected="1" zoomScaleNormal="100" workbookViewId="0">
      <selection activeCell="D2" sqref="D2:F2"/>
    </sheetView>
  </sheetViews>
  <sheetFormatPr defaultRowHeight="11.25"/>
  <cols>
    <col min="1" max="1" width="1.85546875" style="5" customWidth="1"/>
    <col min="2" max="2" width="32" style="5" customWidth="1"/>
    <col min="3" max="3" width="16.5703125" style="5" customWidth="1"/>
    <col min="4" max="4" width="19.7109375" style="5" customWidth="1"/>
    <col min="5" max="5" width="2.85546875" style="5" customWidth="1"/>
    <col min="6" max="6" width="18.85546875" style="5" customWidth="1"/>
    <col min="7" max="7" width="28.5703125" style="5" customWidth="1"/>
    <col min="8" max="8" width="19.7109375" style="5" customWidth="1"/>
    <col min="9" max="9" width="2.140625" style="5" customWidth="1"/>
    <col min="10" max="10" width="5.42578125" style="5" customWidth="1"/>
    <col min="11" max="11" width="9.140625" style="5"/>
    <col min="12" max="12" width="6.7109375" style="5" customWidth="1"/>
    <col min="13" max="16384" width="9.140625" style="5"/>
  </cols>
  <sheetData>
    <row r="1" spans="1:12" ht="12.75">
      <c r="A1" s="229" t="s">
        <v>126</v>
      </c>
      <c r="B1" s="230"/>
      <c r="C1" s="230"/>
      <c r="G1" s="229" t="s">
        <v>186</v>
      </c>
      <c r="H1" s="230"/>
    </row>
    <row r="2" spans="1:12" ht="12.75">
      <c r="A2" s="229" t="s">
        <v>112</v>
      </c>
      <c r="B2" s="231"/>
      <c r="C2" s="232"/>
      <c r="D2" s="371" t="s">
        <v>188</v>
      </c>
      <c r="E2" s="371"/>
      <c r="F2" s="371"/>
      <c r="G2" s="234" t="s">
        <v>187</v>
      </c>
      <c r="H2" s="235"/>
      <c r="I2" s="17"/>
      <c r="J2" s="17"/>
      <c r="K2" s="17"/>
      <c r="L2" s="17"/>
    </row>
    <row r="3" spans="1:12" ht="17.25" customHeight="1">
      <c r="A3" s="233" t="s">
        <v>111</v>
      </c>
      <c r="B3" s="233"/>
      <c r="C3" s="278"/>
      <c r="D3" s="372" t="s">
        <v>189</v>
      </c>
      <c r="E3" s="372"/>
      <c r="F3" s="372"/>
      <c r="G3" s="7"/>
      <c r="H3" s="151"/>
      <c r="I3" s="17"/>
      <c r="J3" s="17"/>
      <c r="K3" s="17"/>
      <c r="L3" s="17"/>
    </row>
    <row r="4" spans="1:12" ht="10.5" customHeight="1">
      <c r="D4" s="372" t="s">
        <v>190</v>
      </c>
      <c r="E4" s="372"/>
      <c r="F4" s="372"/>
      <c r="K4" s="228"/>
      <c r="L4" s="228"/>
    </row>
    <row r="5" spans="1:12" ht="15">
      <c r="A5" s="383" t="s">
        <v>176</v>
      </c>
      <c r="B5" s="384"/>
      <c r="C5" s="384"/>
      <c r="D5" s="384"/>
      <c r="E5" s="384"/>
      <c r="F5" s="384"/>
      <c r="G5" s="384"/>
      <c r="H5" s="384"/>
      <c r="I5" s="384"/>
      <c r="J5" s="384"/>
      <c r="K5" s="228"/>
      <c r="L5" s="228"/>
    </row>
    <row r="6" spans="1:12" ht="15">
      <c r="A6" s="281"/>
      <c r="B6" s="282"/>
      <c r="D6" s="387">
        <v>43281</v>
      </c>
      <c r="E6" s="388"/>
      <c r="F6" s="388"/>
      <c r="G6" s="283"/>
      <c r="H6" s="282"/>
      <c r="I6" s="282"/>
      <c r="J6" s="282"/>
      <c r="K6" s="228"/>
      <c r="L6" s="228"/>
    </row>
    <row r="7" spans="1:12" ht="13.5" customHeight="1">
      <c r="A7" s="385" t="s">
        <v>114</v>
      </c>
      <c r="B7" s="386"/>
      <c r="C7" s="386"/>
      <c r="D7" s="386"/>
      <c r="E7" s="386"/>
      <c r="F7" s="386"/>
      <c r="G7" s="386"/>
      <c r="H7" s="386"/>
      <c r="I7" s="386"/>
      <c r="J7" s="386"/>
      <c r="K7" s="17"/>
      <c r="L7" s="17"/>
    </row>
    <row r="8" spans="1:12" ht="6.75" customHeight="1">
      <c r="B8" s="17"/>
      <c r="C8" s="17"/>
      <c r="D8" s="17"/>
      <c r="E8" s="17"/>
      <c r="F8" s="17"/>
      <c r="G8" s="17"/>
      <c r="H8" s="17"/>
      <c r="I8" s="17"/>
      <c r="J8" s="17"/>
      <c r="K8" s="17"/>
      <c r="L8" s="17"/>
    </row>
    <row r="9" spans="1:12" ht="12">
      <c r="B9" s="70" t="s">
        <v>166</v>
      </c>
      <c r="C9" s="381" t="s">
        <v>210</v>
      </c>
      <c r="D9" s="381"/>
      <c r="E9" s="381"/>
      <c r="F9" s="381"/>
      <c r="G9" s="3"/>
      <c r="H9" s="364" t="s">
        <v>185</v>
      </c>
      <c r="I9" s="17"/>
      <c r="J9" s="17"/>
      <c r="K9" s="17"/>
      <c r="L9" s="17"/>
    </row>
    <row r="10" spans="1:12" ht="12.75">
      <c r="B10" s="70" t="s">
        <v>88</v>
      </c>
      <c r="C10" s="377" t="s">
        <v>211</v>
      </c>
      <c r="D10" s="377"/>
      <c r="E10" s="377"/>
      <c r="F10" s="378"/>
      <c r="G10" s="71"/>
      <c r="H10" s="294" t="s">
        <v>182</v>
      </c>
      <c r="I10" s="299" t="s">
        <v>209</v>
      </c>
      <c r="J10" s="295"/>
      <c r="K10" s="298"/>
      <c r="L10" s="17"/>
    </row>
    <row r="11" spans="1:12" ht="12.75">
      <c r="B11" s="70" t="s">
        <v>89</v>
      </c>
      <c r="C11" s="375" t="s">
        <v>212</v>
      </c>
      <c r="D11" s="376"/>
      <c r="E11" s="376"/>
      <c r="F11" s="376"/>
      <c r="G11" s="290"/>
      <c r="H11" s="294" t="s">
        <v>183</v>
      </c>
      <c r="I11" s="299"/>
      <c r="J11" s="17"/>
      <c r="K11" s="17"/>
      <c r="L11" s="17"/>
    </row>
    <row r="12" spans="1:12" ht="12.75">
      <c r="B12" s="70" t="s">
        <v>90</v>
      </c>
      <c r="C12" s="375" t="s">
        <v>213</v>
      </c>
      <c r="D12" s="375"/>
      <c r="E12" s="375"/>
      <c r="F12" s="376"/>
      <c r="G12" s="289"/>
      <c r="H12" s="294" t="s">
        <v>184</v>
      </c>
      <c r="I12" s="299"/>
    </row>
    <row r="13" spans="1:12" ht="12.75">
      <c r="A13" s="1"/>
      <c r="B13" s="70" t="s">
        <v>191</v>
      </c>
      <c r="C13" s="375" t="s">
        <v>214</v>
      </c>
      <c r="D13" s="375"/>
      <c r="E13" s="375"/>
      <c r="F13" s="376"/>
      <c r="G13" s="1"/>
    </row>
    <row r="14" spans="1:12" ht="4.5" customHeight="1">
      <c r="A14" s="1"/>
      <c r="B14" s="6"/>
    </row>
    <row r="15" spans="1:12" ht="12">
      <c r="A15" s="1"/>
      <c r="B15" s="59" t="s">
        <v>99</v>
      </c>
      <c r="C15" s="51"/>
      <c r="H15" s="4"/>
      <c r="I15" s="4"/>
    </row>
    <row r="16" spans="1:12" ht="36.4" customHeight="1">
      <c r="A16" s="1"/>
      <c r="B16" s="391" t="s">
        <v>96</v>
      </c>
      <c r="C16" s="392"/>
      <c r="D16" s="392"/>
      <c r="E16" s="73"/>
      <c r="F16" s="74"/>
      <c r="G16" s="74"/>
      <c r="H16" s="74"/>
      <c r="I16" s="63"/>
      <c r="J16" s="63"/>
      <c r="K16" s="58"/>
    </row>
    <row r="17" spans="1:12" ht="17.100000000000001" customHeight="1">
      <c r="A17" s="1"/>
      <c r="B17" s="75" t="s">
        <v>97</v>
      </c>
      <c r="C17" s="76"/>
      <c r="D17" s="77"/>
      <c r="E17" s="7"/>
      <c r="F17" s="7"/>
      <c r="G17" s="7"/>
      <c r="H17" s="8"/>
      <c r="I17" s="8"/>
    </row>
    <row r="18" spans="1:12" ht="3.75" customHeight="1">
      <c r="A18" s="1"/>
      <c r="B18" s="76"/>
      <c r="C18" s="76"/>
      <c r="D18" s="78"/>
      <c r="E18" s="7"/>
      <c r="F18" s="7"/>
      <c r="G18" s="7"/>
      <c r="H18" s="8"/>
      <c r="I18" s="8"/>
    </row>
    <row r="19" spans="1:12" ht="12.75">
      <c r="B19" s="218" t="s">
        <v>80</v>
      </c>
      <c r="C19" s="219"/>
      <c r="D19" s="220" t="s">
        <v>87</v>
      </c>
      <c r="E19" s="9"/>
      <c r="F19" s="389" t="s">
        <v>53</v>
      </c>
      <c r="G19" s="390"/>
      <c r="H19" s="138">
        <v>11</v>
      </c>
      <c r="I19" s="15"/>
    </row>
    <row r="20" spans="1:12" ht="12">
      <c r="B20" s="56" t="s">
        <v>137</v>
      </c>
      <c r="C20" s="57"/>
      <c r="D20" s="138"/>
      <c r="E20" s="10"/>
      <c r="F20" s="68" t="s">
        <v>54</v>
      </c>
      <c r="G20" s="69"/>
      <c r="H20" s="138">
        <v>3</v>
      </c>
      <c r="I20" s="19"/>
    </row>
    <row r="21" spans="1:12" ht="12.75">
      <c r="B21" s="56" t="s">
        <v>71</v>
      </c>
      <c r="C21" s="52"/>
      <c r="D21" s="139">
        <v>26346</v>
      </c>
      <c r="E21" s="8"/>
      <c r="F21" s="389" t="s">
        <v>169</v>
      </c>
      <c r="G21" s="390"/>
      <c r="H21" s="140">
        <v>630</v>
      </c>
      <c r="I21" s="20"/>
    </row>
    <row r="22" spans="1:12" ht="13.5" customHeight="1">
      <c r="B22" s="379" t="s">
        <v>138</v>
      </c>
      <c r="C22" s="380"/>
      <c r="D22" s="138">
        <v>14314751</v>
      </c>
      <c r="E22" s="16"/>
      <c r="F22" s="224" t="s">
        <v>52</v>
      </c>
      <c r="G22" s="225"/>
      <c r="H22" s="226"/>
      <c r="I22" s="20"/>
    </row>
    <row r="23" spans="1:12" ht="12.75">
      <c r="B23" s="379" t="s">
        <v>139</v>
      </c>
      <c r="C23" s="380"/>
      <c r="D23" s="138"/>
      <c r="F23" s="11" t="s">
        <v>55</v>
      </c>
      <c r="G23" s="62"/>
      <c r="H23" s="138">
        <v>49</v>
      </c>
      <c r="I23" s="1"/>
      <c r="L23" s="21"/>
    </row>
    <row r="24" spans="1:12" ht="12">
      <c r="B24" s="56" t="s">
        <v>140</v>
      </c>
      <c r="C24" s="57"/>
      <c r="D24" s="138">
        <v>4018174</v>
      </c>
      <c r="E24" s="1"/>
      <c r="F24" s="12" t="s">
        <v>56</v>
      </c>
      <c r="G24" s="66"/>
      <c r="H24" s="138">
        <v>0</v>
      </c>
      <c r="I24" s="1"/>
      <c r="L24" s="21"/>
    </row>
    <row r="25" spans="1:12" ht="12">
      <c r="B25" s="56" t="s">
        <v>79</v>
      </c>
      <c r="C25" s="57"/>
      <c r="D25" s="138"/>
      <c r="E25" s="1"/>
      <c r="F25" s="224" t="s">
        <v>51</v>
      </c>
      <c r="G25" s="225"/>
      <c r="H25" s="226"/>
      <c r="I25" s="1"/>
      <c r="L25" s="21"/>
    </row>
    <row r="26" spans="1:12" ht="12.75" thickBot="1">
      <c r="B26" s="163" t="s">
        <v>115</v>
      </c>
      <c r="C26" s="164"/>
      <c r="D26" s="165">
        <f>SUM(D20:D25)</f>
        <v>18359271</v>
      </c>
      <c r="E26" s="13"/>
      <c r="F26" s="11" t="s">
        <v>55</v>
      </c>
      <c r="G26" s="62"/>
      <c r="H26" s="138">
        <v>38</v>
      </c>
    </row>
    <row r="27" spans="1:12" ht="14.1" customHeight="1" thickTop="1" thickBot="1">
      <c r="F27" s="12" t="s">
        <v>56</v>
      </c>
      <c r="G27" s="66"/>
      <c r="H27" s="138">
        <v>21</v>
      </c>
      <c r="I27" s="1"/>
      <c r="J27" s="16"/>
      <c r="K27" s="113"/>
    </row>
    <row r="28" spans="1:12" ht="13.5" customHeight="1" thickTop="1">
      <c r="B28" s="221" t="s">
        <v>98</v>
      </c>
      <c r="C28" s="222"/>
      <c r="D28" s="223"/>
      <c r="E28" s="13"/>
      <c r="F28" s="224" t="s">
        <v>103</v>
      </c>
      <c r="G28" s="225"/>
      <c r="H28" s="227"/>
      <c r="I28" s="1"/>
      <c r="J28" s="64"/>
      <c r="K28" s="18"/>
    </row>
    <row r="29" spans="1:12" ht="12">
      <c r="B29" s="11" t="s">
        <v>57</v>
      </c>
      <c r="C29" s="62"/>
      <c r="D29" s="141">
        <v>62</v>
      </c>
      <c r="F29" s="11" t="s">
        <v>3</v>
      </c>
      <c r="G29" s="62"/>
      <c r="H29" s="153">
        <v>1.63</v>
      </c>
      <c r="I29" s="3"/>
      <c r="J29" s="79"/>
      <c r="K29" s="18"/>
    </row>
    <row r="30" spans="1:12" ht="14.1" customHeight="1">
      <c r="B30" s="11" t="s">
        <v>58</v>
      </c>
      <c r="C30" s="62"/>
      <c r="D30" s="141">
        <v>53</v>
      </c>
      <c r="F30" s="2" t="s">
        <v>43</v>
      </c>
      <c r="G30" s="2"/>
      <c r="H30" s="153">
        <v>0.25</v>
      </c>
      <c r="I30" s="3"/>
      <c r="J30" s="1"/>
      <c r="K30" s="18"/>
    </row>
    <row r="31" spans="1:12" ht="12">
      <c r="B31" s="11" t="s">
        <v>59</v>
      </c>
      <c r="C31" s="62"/>
      <c r="D31" s="141">
        <v>65</v>
      </c>
      <c r="F31" s="65" t="s">
        <v>170</v>
      </c>
      <c r="G31" s="67"/>
      <c r="H31" s="153">
        <v>0.43430000000000002</v>
      </c>
      <c r="I31" s="1"/>
      <c r="J31" s="1"/>
      <c r="K31" s="81"/>
    </row>
    <row r="32" spans="1:12" ht="12">
      <c r="B32" s="11" t="s">
        <v>60</v>
      </c>
      <c r="C32" s="62"/>
      <c r="D32" s="141">
        <v>47</v>
      </c>
      <c r="F32" s="11" t="s">
        <v>4</v>
      </c>
      <c r="G32" s="62"/>
      <c r="H32" s="153">
        <v>0.12</v>
      </c>
      <c r="I32" s="22"/>
      <c r="J32" s="1"/>
      <c r="K32" s="80"/>
    </row>
    <row r="33" spans="2:12" ht="12">
      <c r="B33" s="11" t="s">
        <v>61</v>
      </c>
      <c r="C33" s="62"/>
      <c r="D33" s="141">
        <v>59</v>
      </c>
      <c r="F33" s="11" t="s">
        <v>45</v>
      </c>
      <c r="G33" s="62"/>
      <c r="H33" s="153">
        <v>0.1356</v>
      </c>
      <c r="I33" s="3"/>
      <c r="J33" s="1"/>
      <c r="K33" s="80"/>
    </row>
    <row r="34" spans="2:12" ht="12">
      <c r="B34" s="11" t="s">
        <v>62</v>
      </c>
      <c r="C34" s="62"/>
      <c r="D34" s="141">
        <v>49</v>
      </c>
      <c r="F34" s="11" t="s">
        <v>46</v>
      </c>
      <c r="G34" s="62"/>
      <c r="H34" s="153">
        <v>0.1356</v>
      </c>
      <c r="I34" s="3"/>
      <c r="J34" s="1"/>
      <c r="K34" s="80"/>
    </row>
    <row r="35" spans="2:12" ht="14.1" customHeight="1">
      <c r="B35" s="11" t="s">
        <v>63</v>
      </c>
      <c r="C35" s="62"/>
      <c r="D35" s="141">
        <v>59</v>
      </c>
      <c r="F35" s="11" t="s">
        <v>44</v>
      </c>
      <c r="G35" s="62"/>
      <c r="H35" s="153">
        <v>0.05</v>
      </c>
      <c r="I35" s="3"/>
      <c r="J35" s="1"/>
      <c r="K35" s="1"/>
    </row>
    <row r="36" spans="2:12" ht="12">
      <c r="B36" s="11" t="s">
        <v>64</v>
      </c>
      <c r="C36" s="62"/>
      <c r="D36" s="141">
        <v>60</v>
      </c>
      <c r="F36" s="2" t="s">
        <v>47</v>
      </c>
      <c r="G36" s="2"/>
      <c r="H36" s="153">
        <v>0.05</v>
      </c>
      <c r="I36" s="22"/>
      <c r="J36" s="64"/>
    </row>
    <row r="37" spans="2:12" ht="12">
      <c r="B37" s="11" t="s">
        <v>65</v>
      </c>
      <c r="C37" s="62"/>
      <c r="D37" s="141">
        <v>68</v>
      </c>
      <c r="F37" s="65" t="s">
        <v>5</v>
      </c>
      <c r="G37" s="67"/>
      <c r="H37" s="153">
        <v>0.45190000000000002</v>
      </c>
      <c r="I37" s="3"/>
      <c r="J37" s="79"/>
      <c r="K37" s="23"/>
    </row>
    <row r="38" spans="2:12" ht="12">
      <c r="B38" s="11" t="s">
        <v>66</v>
      </c>
      <c r="C38" s="62"/>
      <c r="D38" s="141">
        <v>63</v>
      </c>
      <c r="F38" s="11" t="s">
        <v>167</v>
      </c>
      <c r="G38" s="62"/>
      <c r="H38" s="153"/>
      <c r="I38" s="3"/>
      <c r="J38" s="1"/>
      <c r="K38" s="18"/>
    </row>
    <row r="39" spans="2:12" ht="12">
      <c r="B39" s="11" t="s">
        <v>74</v>
      </c>
      <c r="C39" s="62"/>
      <c r="D39" s="141">
        <v>139</v>
      </c>
      <c r="F39" s="11" t="s">
        <v>48</v>
      </c>
      <c r="G39" s="62"/>
      <c r="H39" s="153">
        <v>0.02</v>
      </c>
      <c r="I39" s="1"/>
      <c r="J39" s="1"/>
      <c r="K39" s="18"/>
    </row>
    <row r="40" spans="2:12" ht="12">
      <c r="B40" s="155" t="s">
        <v>116</v>
      </c>
      <c r="C40" s="156"/>
      <c r="D40" s="142">
        <f>SUM(D29:D39)</f>
        <v>724</v>
      </c>
      <c r="F40" s="11" t="s">
        <v>6</v>
      </c>
      <c r="G40" s="62"/>
      <c r="H40" s="153">
        <v>0.05</v>
      </c>
      <c r="I40" s="22"/>
      <c r="J40" s="1"/>
      <c r="K40" s="81"/>
    </row>
    <row r="41" spans="2:12" ht="12">
      <c r="B41" s="60" t="s">
        <v>67</v>
      </c>
      <c r="C41" s="53"/>
      <c r="D41" s="141">
        <v>0</v>
      </c>
      <c r="F41" s="65" t="s">
        <v>7</v>
      </c>
      <c r="G41" s="67"/>
      <c r="H41" s="153"/>
      <c r="I41" s="1"/>
      <c r="J41" s="1"/>
      <c r="K41" s="80"/>
    </row>
    <row r="42" spans="2:12" ht="12">
      <c r="B42" s="60" t="s">
        <v>68</v>
      </c>
      <c r="C42" s="53"/>
      <c r="D42" s="141">
        <v>0</v>
      </c>
      <c r="F42" s="11" t="s">
        <v>7</v>
      </c>
      <c r="G42" s="62"/>
      <c r="H42" s="153"/>
      <c r="I42" s="24"/>
      <c r="J42" s="1"/>
      <c r="K42" s="80"/>
    </row>
    <row r="43" spans="2:12" ht="12.75">
      <c r="B43" s="60" t="s">
        <v>69</v>
      </c>
      <c r="C43" s="53"/>
      <c r="D43" s="141">
        <v>0</v>
      </c>
      <c r="F43" s="287" t="s">
        <v>168</v>
      </c>
      <c r="G43" s="288"/>
      <c r="H43" s="143">
        <v>110668321</v>
      </c>
      <c r="I43" s="14"/>
      <c r="J43" s="1"/>
      <c r="K43" s="80"/>
      <c r="L43" s="18"/>
    </row>
    <row r="44" spans="2:12" ht="12.75">
      <c r="B44" s="61" t="s">
        <v>70</v>
      </c>
      <c r="C44" s="54"/>
      <c r="D44" s="141">
        <v>0</v>
      </c>
      <c r="F44" s="287" t="s">
        <v>72</v>
      </c>
      <c r="G44" s="288"/>
      <c r="H44" s="297">
        <f>(H43/H21)</f>
        <v>175664.00158730158</v>
      </c>
      <c r="I44" s="24"/>
      <c r="J44" s="90" t="str">
        <f>MID(C10,10,1)</f>
        <v>5</v>
      </c>
      <c r="K44" s="1"/>
      <c r="L44" s="18"/>
    </row>
    <row r="45" spans="2:12" ht="12.75">
      <c r="B45" s="60" t="s">
        <v>73</v>
      </c>
      <c r="C45" s="53"/>
      <c r="D45" s="141">
        <v>0</v>
      </c>
      <c r="F45" s="365" t="s">
        <v>192</v>
      </c>
      <c r="G45" s="296"/>
      <c r="H45" s="363">
        <f>IF(I10="x",H43*0.069,IF(I11="x",H43*0.069,IF(I12="x",H43*0.138,"Please Check District Type")))</f>
        <v>7636114.1490000002</v>
      </c>
      <c r="I45" s="25"/>
      <c r="J45" s="90">
        <f>IF(J44="2",(H43*1.38),(H43*0.069))</f>
        <v>7636114.1490000002</v>
      </c>
    </row>
    <row r="46" spans="2:12" ht="13.5" thickBot="1">
      <c r="B46" s="157" t="s">
        <v>117</v>
      </c>
      <c r="C46" s="158"/>
      <c r="D46" s="159">
        <f>SUM(D41:D45)</f>
        <v>0</v>
      </c>
      <c r="F46" s="373" t="s">
        <v>197</v>
      </c>
      <c r="G46" s="374"/>
      <c r="H46" s="143">
        <v>4775440</v>
      </c>
      <c r="J46" s="91"/>
    </row>
    <row r="47" spans="2:12" ht="14.25" thickTop="1" thickBot="1">
      <c r="B47" s="160" t="s">
        <v>118</v>
      </c>
      <c r="C47" s="161"/>
      <c r="D47" s="162">
        <f>SUM(D40,D46)</f>
        <v>724</v>
      </c>
      <c r="F47" s="373" t="s">
        <v>193</v>
      </c>
      <c r="G47" s="382"/>
      <c r="H47" s="300">
        <f>(H46/H45)</f>
        <v>0.62537566972140868</v>
      </c>
      <c r="I47" s="26"/>
      <c r="L47" s="26"/>
    </row>
    <row r="48" spans="2:12" ht="12" thickTop="1">
      <c r="C48" s="55"/>
    </row>
    <row r="49" spans="2:12" ht="9.6" customHeight="1">
      <c r="B49" s="55" t="s">
        <v>196</v>
      </c>
      <c r="I49" s="27"/>
      <c r="L49" s="27"/>
    </row>
    <row r="50" spans="2:12" ht="10.35" customHeight="1">
      <c r="B50" s="255"/>
    </row>
    <row r="51" spans="2:12" ht="9.9499999999999993" customHeight="1"/>
    <row r="52" spans="2:12" ht="9.9499999999999993" customHeight="1"/>
    <row r="53" spans="2:12" ht="17.25" customHeight="1"/>
  </sheetData>
  <sheetProtection algorithmName="SHA-512" hashValue="9XqhQs6p1aaBi8T8kM1RYN1wXv+PvGCXIg+7jW6T+usCLLMYGp+fuAga+RJFpYcIyAVUrknkQDQOh4OfKO4EPA==" saltValue="VkDmdwzcNiBUnMXo8r5VhQ==" spinCount="100000" sheet="1" objects="1" scenarios="1"/>
  <mergeCells count="19">
    <mergeCell ref="F47:G47"/>
    <mergeCell ref="A5:J5"/>
    <mergeCell ref="A7:J7"/>
    <mergeCell ref="D6:F6"/>
    <mergeCell ref="C12:F12"/>
    <mergeCell ref="C13:F13"/>
    <mergeCell ref="B22:C22"/>
    <mergeCell ref="F21:G21"/>
    <mergeCell ref="F19:G19"/>
    <mergeCell ref="B16:D16"/>
    <mergeCell ref="D2:F2"/>
    <mergeCell ref="D3:F3"/>
    <mergeCell ref="D4:F4"/>
    <mergeCell ref="F46:G46"/>
    <mergeCell ref="C11:F11"/>
    <mergeCell ref="C10:F10"/>
    <mergeCell ref="B23:C23"/>
    <mergeCell ref="C9:D9"/>
    <mergeCell ref="E9:F9"/>
  </mergeCells>
  <phoneticPr fontId="2" type="noConversion"/>
  <printOptions headings="1"/>
  <pageMargins left="0.35" right="0.25" top="0.43" bottom="0.21" header="0.22" footer="0.17"/>
  <pageSetup scale="88" orientation="landscape" useFirstPageNumber="1" r:id="rId1"/>
  <headerFooter alignWithMargins="0">
    <oddHeader>&amp;L&amp;8Page &amp;P&amp;R&amp;8Page &amp;P</oddHeader>
  </headerFooter>
  <legacyDrawing r:id="rId2"/>
  <controls>
    <control shapeId="13314" r:id="rId3" name="CheckBox1"/>
  </controls>
</worksheet>
</file>

<file path=xl/worksheets/sheet2.xml><?xml version="1.0" encoding="utf-8"?>
<worksheet xmlns="http://schemas.openxmlformats.org/spreadsheetml/2006/main" xmlns:r="http://schemas.openxmlformats.org/officeDocument/2006/relationships">
  <sheetPr codeName="Sheet4"/>
  <dimension ref="A1:K35"/>
  <sheetViews>
    <sheetView showGridLines="0" workbookViewId="0">
      <pane ySplit="5" topLeftCell="A6" activePane="bottomLeft" state="frozenSplit"/>
      <selection sqref="A1:B1"/>
      <selection pane="bottomLeft" activeCell="K34" sqref="K34"/>
    </sheetView>
  </sheetViews>
  <sheetFormatPr defaultColWidth="8.7109375" defaultRowHeight="11.25"/>
  <cols>
    <col min="1" max="1" width="32.7109375" style="30" customWidth="1"/>
    <col min="2" max="2" width="4.5703125" style="30" customWidth="1"/>
    <col min="3" max="9" width="13.7109375" style="30" customWidth="1"/>
    <col min="10" max="11" width="13.7109375" style="50" customWidth="1"/>
    <col min="12" max="12" width="3.28515625" style="30" customWidth="1"/>
    <col min="13" max="13" width="4.42578125" style="30" customWidth="1"/>
    <col min="14" max="14" width="6.28515625" style="30" customWidth="1"/>
    <col min="15" max="16384" width="8.7109375" style="30"/>
  </cols>
  <sheetData>
    <row r="1" spans="1:11" ht="12">
      <c r="A1" s="371" t="s">
        <v>179</v>
      </c>
      <c r="B1" s="371"/>
      <c r="C1" s="371"/>
      <c r="D1" s="371"/>
      <c r="E1" s="371"/>
      <c r="F1" s="371"/>
      <c r="G1" s="371"/>
      <c r="H1" s="371"/>
      <c r="I1" s="371"/>
      <c r="J1" s="371"/>
      <c r="K1" s="371"/>
    </row>
    <row r="2" spans="1:11" ht="12">
      <c r="A2" s="393" t="s">
        <v>198</v>
      </c>
      <c r="B2" s="393"/>
      <c r="C2" s="393"/>
      <c r="D2" s="393"/>
      <c r="E2" s="393"/>
      <c r="F2" s="393"/>
      <c r="G2" s="393"/>
      <c r="H2" s="393"/>
      <c r="I2" s="393"/>
      <c r="J2" s="393"/>
      <c r="K2" s="393"/>
    </row>
    <row r="3" spans="1:11" ht="12">
      <c r="A3" s="277"/>
      <c r="B3" s="277"/>
      <c r="C3" s="277"/>
      <c r="D3" s="277"/>
      <c r="E3" s="277"/>
      <c r="F3" s="277"/>
      <c r="G3" s="277"/>
      <c r="H3" s="277"/>
      <c r="I3" s="277"/>
      <c r="J3" s="277"/>
      <c r="K3" s="277"/>
    </row>
    <row r="4" spans="1:11" ht="11.45" customHeight="1">
      <c r="A4" s="28"/>
      <c r="B4" s="266"/>
      <c r="C4" s="267" t="s">
        <v>30</v>
      </c>
      <c r="D4" s="267" t="s">
        <v>31</v>
      </c>
      <c r="E4" s="267" t="s">
        <v>32</v>
      </c>
      <c r="F4" s="267" t="s">
        <v>33</v>
      </c>
      <c r="G4" s="267" t="s">
        <v>34</v>
      </c>
      <c r="H4" s="267" t="s">
        <v>35</v>
      </c>
      <c r="I4" s="267" t="s">
        <v>36</v>
      </c>
      <c r="J4" s="267" t="s">
        <v>37</v>
      </c>
      <c r="K4" s="267" t="s">
        <v>38</v>
      </c>
    </row>
    <row r="5" spans="1:11" ht="33.75">
      <c r="A5" s="271" t="s">
        <v>1</v>
      </c>
      <c r="B5" s="268" t="s">
        <v>158</v>
      </c>
      <c r="C5" s="269" t="s">
        <v>10</v>
      </c>
      <c r="D5" s="270" t="s">
        <v>50</v>
      </c>
      <c r="E5" s="269" t="s">
        <v>141</v>
      </c>
      <c r="F5" s="269" t="s">
        <v>11</v>
      </c>
      <c r="G5" s="270" t="s">
        <v>40</v>
      </c>
      <c r="H5" s="270" t="s">
        <v>142</v>
      </c>
      <c r="I5" s="269" t="s">
        <v>41</v>
      </c>
      <c r="J5" s="269" t="s">
        <v>143</v>
      </c>
      <c r="K5" s="270" t="s">
        <v>42</v>
      </c>
    </row>
    <row r="6" spans="1:11" s="33" customFormat="1" ht="13.5" customHeight="1">
      <c r="A6" s="193" t="s">
        <v>29</v>
      </c>
      <c r="B6" s="194"/>
      <c r="C6" s="31"/>
      <c r="D6" s="32"/>
      <c r="E6" s="32"/>
      <c r="F6" s="32"/>
      <c r="G6" s="32"/>
      <c r="H6" s="32"/>
      <c r="I6" s="32"/>
      <c r="J6" s="32"/>
      <c r="K6" s="32"/>
    </row>
    <row r="7" spans="1:11" s="36" customFormat="1" ht="13.9" customHeight="1">
      <c r="A7" s="34" t="s">
        <v>144</v>
      </c>
      <c r="B7" s="35" t="s">
        <v>0</v>
      </c>
      <c r="C7" s="114">
        <v>1747126</v>
      </c>
      <c r="D7" s="114">
        <v>93988</v>
      </c>
      <c r="E7" s="114">
        <v>18907</v>
      </c>
      <c r="F7" s="114">
        <v>266813</v>
      </c>
      <c r="G7" s="114">
        <v>210886</v>
      </c>
      <c r="H7" s="114"/>
      <c r="I7" s="114">
        <v>267900</v>
      </c>
      <c r="J7" s="114">
        <v>92633</v>
      </c>
      <c r="K7" s="114">
        <v>362705</v>
      </c>
    </row>
    <row r="8" spans="1:11" s="36" customFormat="1" ht="12">
      <c r="A8" s="34" t="s">
        <v>15</v>
      </c>
      <c r="B8" s="40">
        <v>120</v>
      </c>
      <c r="C8" s="114"/>
      <c r="D8" s="114"/>
      <c r="E8" s="114"/>
      <c r="F8" s="114"/>
      <c r="G8" s="114"/>
      <c r="H8" s="114"/>
      <c r="I8" s="114">
        <v>1146200</v>
      </c>
      <c r="J8" s="114"/>
      <c r="K8" s="115"/>
    </row>
    <row r="9" spans="1:11" s="36" customFormat="1" ht="12">
      <c r="A9" s="37" t="s">
        <v>127</v>
      </c>
      <c r="B9" s="38">
        <v>130</v>
      </c>
      <c r="C9" s="114"/>
      <c r="D9" s="114"/>
      <c r="E9" s="114"/>
      <c r="F9" s="114"/>
      <c r="G9" s="114"/>
      <c r="H9" s="114"/>
      <c r="I9" s="114"/>
      <c r="J9" s="114"/>
      <c r="K9" s="115"/>
    </row>
    <row r="10" spans="1:11" s="36" customFormat="1" ht="12">
      <c r="A10" s="37" t="s">
        <v>145</v>
      </c>
      <c r="B10" s="38">
        <v>140</v>
      </c>
      <c r="C10" s="114"/>
      <c r="D10" s="114"/>
      <c r="E10" s="256"/>
      <c r="F10" s="114"/>
      <c r="G10" s="144"/>
      <c r="H10" s="114"/>
      <c r="I10" s="143">
        <v>20000</v>
      </c>
      <c r="J10" s="257"/>
      <c r="K10" s="257"/>
    </row>
    <row r="11" spans="1:11" s="36" customFormat="1" ht="12">
      <c r="A11" s="37" t="s">
        <v>146</v>
      </c>
      <c r="B11" s="38">
        <v>150</v>
      </c>
      <c r="C11" s="256"/>
      <c r="D11" s="114"/>
      <c r="E11" s="257"/>
      <c r="F11" s="114"/>
      <c r="G11" s="257"/>
      <c r="H11" s="257"/>
      <c r="I11" s="143"/>
      <c r="J11" s="257"/>
      <c r="K11" s="257"/>
    </row>
    <row r="12" spans="1:11" ht="12">
      <c r="A12" s="39" t="s">
        <v>147</v>
      </c>
      <c r="B12" s="38">
        <v>160</v>
      </c>
      <c r="C12" s="114"/>
      <c r="D12" s="256"/>
      <c r="E12" s="257"/>
      <c r="F12" s="114"/>
      <c r="G12" s="257"/>
      <c r="H12" s="257"/>
      <c r="I12" s="114"/>
      <c r="J12" s="257"/>
      <c r="K12" s="257"/>
    </row>
    <row r="13" spans="1:11" ht="12">
      <c r="A13" s="37" t="s">
        <v>14</v>
      </c>
      <c r="B13" s="40">
        <v>170</v>
      </c>
      <c r="C13" s="114"/>
      <c r="D13" s="114"/>
      <c r="E13" s="257"/>
      <c r="F13" s="256"/>
      <c r="G13" s="257"/>
      <c r="H13" s="257"/>
      <c r="I13" s="114"/>
      <c r="J13" s="257"/>
      <c r="K13" s="257"/>
    </row>
    <row r="14" spans="1:11" ht="12">
      <c r="A14" s="41" t="s">
        <v>148</v>
      </c>
      <c r="B14" s="40">
        <v>180</v>
      </c>
      <c r="C14" s="114"/>
      <c r="D14" s="114"/>
      <c r="E14" s="256"/>
      <c r="F14" s="114"/>
      <c r="G14" s="257"/>
      <c r="H14" s="257"/>
      <c r="I14" s="114"/>
      <c r="J14" s="257"/>
      <c r="K14" s="257"/>
    </row>
    <row r="15" spans="1:11" ht="12">
      <c r="A15" s="41" t="s">
        <v>16</v>
      </c>
      <c r="B15" s="40">
        <v>190</v>
      </c>
      <c r="C15" s="114"/>
      <c r="D15" s="114"/>
      <c r="E15" s="114"/>
      <c r="F15" s="114"/>
      <c r="G15" s="114"/>
      <c r="H15" s="114"/>
      <c r="I15" s="114"/>
      <c r="J15" s="114"/>
      <c r="K15" s="114"/>
    </row>
    <row r="16" spans="1:11" ht="12.75" thickBot="1">
      <c r="A16" s="261" t="s">
        <v>119</v>
      </c>
      <c r="B16" s="166"/>
      <c r="C16" s="116">
        <f t="shared" ref="C16:K16" si="0">SUM(C7:C15)</f>
        <v>1747126</v>
      </c>
      <c r="D16" s="116">
        <f t="shared" si="0"/>
        <v>93988</v>
      </c>
      <c r="E16" s="116">
        <f t="shared" si="0"/>
        <v>18907</v>
      </c>
      <c r="F16" s="116">
        <f t="shared" si="0"/>
        <v>266813</v>
      </c>
      <c r="G16" s="116">
        <f t="shared" si="0"/>
        <v>210886</v>
      </c>
      <c r="H16" s="116">
        <f t="shared" si="0"/>
        <v>0</v>
      </c>
      <c r="I16" s="116">
        <f t="shared" si="0"/>
        <v>1434100</v>
      </c>
      <c r="J16" s="116">
        <f t="shared" si="0"/>
        <v>92633</v>
      </c>
      <c r="K16" s="116">
        <f t="shared" si="0"/>
        <v>362705</v>
      </c>
    </row>
    <row r="17" spans="1:11" ht="13.5" customHeight="1" thickTop="1">
      <c r="A17" s="195" t="s">
        <v>28</v>
      </c>
      <c r="B17" s="196"/>
      <c r="C17" s="117"/>
      <c r="D17" s="117"/>
      <c r="E17" s="117"/>
      <c r="F17" s="117"/>
      <c r="G17" s="117"/>
      <c r="H17" s="117"/>
      <c r="I17" s="117"/>
      <c r="J17" s="118"/>
      <c r="K17" s="117"/>
    </row>
    <row r="18" spans="1:11" ht="12">
      <c r="A18" s="42" t="s">
        <v>149</v>
      </c>
      <c r="B18" s="40">
        <v>410</v>
      </c>
      <c r="C18" s="119"/>
      <c r="D18" s="119"/>
      <c r="E18" s="119">
        <v>20000</v>
      </c>
      <c r="F18" s="119"/>
      <c r="G18" s="119"/>
      <c r="H18" s="119"/>
      <c r="I18" s="118"/>
      <c r="J18" s="119"/>
      <c r="K18" s="119"/>
    </row>
    <row r="19" spans="1:11" ht="12">
      <c r="A19" s="43" t="s">
        <v>150</v>
      </c>
      <c r="B19" s="44">
        <v>420</v>
      </c>
      <c r="C19" s="119"/>
      <c r="D19" s="119"/>
      <c r="E19" s="119"/>
      <c r="F19" s="119"/>
      <c r="G19" s="119"/>
      <c r="H19" s="264"/>
      <c r="I19" s="120"/>
      <c r="J19" s="119"/>
      <c r="K19" s="119"/>
    </row>
    <row r="20" spans="1:11" ht="12">
      <c r="A20" s="43" t="s">
        <v>152</v>
      </c>
      <c r="B20" s="44">
        <v>430</v>
      </c>
      <c r="C20" s="119"/>
      <c r="D20" s="119"/>
      <c r="E20" s="119"/>
      <c r="F20" s="119"/>
      <c r="G20" s="119"/>
      <c r="H20" s="120"/>
      <c r="I20" s="120"/>
      <c r="J20" s="120"/>
      <c r="K20" s="119"/>
    </row>
    <row r="21" spans="1:11" ht="12">
      <c r="A21" s="43" t="s">
        <v>151</v>
      </c>
      <c r="B21" s="44">
        <v>440</v>
      </c>
      <c r="C21" s="119"/>
      <c r="D21" s="119"/>
      <c r="E21" s="119"/>
      <c r="F21" s="119"/>
      <c r="G21" s="119"/>
      <c r="H21" s="120"/>
      <c r="I21" s="120"/>
      <c r="J21" s="120"/>
      <c r="K21" s="119"/>
    </row>
    <row r="22" spans="1:11" ht="12">
      <c r="A22" s="43" t="s">
        <v>153</v>
      </c>
      <c r="B22" s="44">
        <v>460</v>
      </c>
      <c r="C22" s="119"/>
      <c r="D22" s="119"/>
      <c r="E22" s="264"/>
      <c r="F22" s="119"/>
      <c r="G22" s="264"/>
      <c r="H22" s="264"/>
      <c r="I22" s="120"/>
      <c r="J22" s="120"/>
      <c r="K22" s="120"/>
    </row>
    <row r="23" spans="1:11" ht="12">
      <c r="A23" s="45" t="s">
        <v>154</v>
      </c>
      <c r="B23" s="44">
        <v>470</v>
      </c>
      <c r="C23" s="119"/>
      <c r="D23" s="119"/>
      <c r="E23" s="119"/>
      <c r="F23" s="119"/>
      <c r="G23" s="119"/>
      <c r="H23" s="120"/>
      <c r="I23" s="120"/>
      <c r="J23" s="119"/>
      <c r="K23" s="120"/>
    </row>
    <row r="24" spans="1:11" ht="12">
      <c r="A24" s="46" t="s">
        <v>155</v>
      </c>
      <c r="B24" s="47">
        <v>480</v>
      </c>
      <c r="C24" s="264">
        <v>24866</v>
      </c>
      <c r="D24" s="119"/>
      <c r="E24" s="120"/>
      <c r="F24" s="119"/>
      <c r="G24" s="120"/>
      <c r="H24" s="120"/>
      <c r="I24" s="120"/>
      <c r="J24" s="120"/>
      <c r="K24" s="119"/>
    </row>
    <row r="25" spans="1:11" ht="12">
      <c r="A25" s="46" t="s">
        <v>156</v>
      </c>
      <c r="B25" s="47">
        <v>490</v>
      </c>
      <c r="C25" s="119"/>
      <c r="D25" s="264"/>
      <c r="E25" s="120"/>
      <c r="F25" s="119"/>
      <c r="G25" s="120"/>
      <c r="H25" s="120"/>
      <c r="I25" s="120"/>
      <c r="J25" s="120"/>
      <c r="K25" s="119"/>
    </row>
    <row r="26" spans="1:11" ht="12">
      <c r="A26" s="46" t="s">
        <v>39</v>
      </c>
      <c r="B26" s="47">
        <v>493</v>
      </c>
      <c r="C26" s="119"/>
      <c r="D26" s="119"/>
      <c r="E26" s="120"/>
      <c r="F26" s="264"/>
      <c r="G26" s="120"/>
      <c r="H26" s="120"/>
      <c r="I26" s="120"/>
      <c r="J26" s="120"/>
      <c r="K26" s="119"/>
    </row>
    <row r="27" spans="1:11" ht="12">
      <c r="A27" s="262" t="s">
        <v>157</v>
      </c>
      <c r="B27" s="258"/>
      <c r="C27" s="265">
        <f>SUM(C18:C26)</f>
        <v>24866</v>
      </c>
      <c r="D27" s="265">
        <f t="shared" ref="D27:K27" si="1">SUM(D18:D26)</f>
        <v>0</v>
      </c>
      <c r="E27" s="265">
        <f t="shared" si="1"/>
        <v>20000</v>
      </c>
      <c r="F27" s="265">
        <f t="shared" si="1"/>
        <v>0</v>
      </c>
      <c r="G27" s="265">
        <f t="shared" si="1"/>
        <v>0</v>
      </c>
      <c r="H27" s="265">
        <f t="shared" si="1"/>
        <v>0</v>
      </c>
      <c r="I27" s="265">
        <f t="shared" si="1"/>
        <v>0</v>
      </c>
      <c r="J27" s="265">
        <f t="shared" si="1"/>
        <v>0</v>
      </c>
      <c r="K27" s="265">
        <f t="shared" si="1"/>
        <v>0</v>
      </c>
    </row>
    <row r="28" spans="1:11" ht="13.5" customHeight="1">
      <c r="A28" s="197" t="s">
        <v>17</v>
      </c>
      <c r="B28" s="198"/>
      <c r="C28" s="117"/>
      <c r="D28" s="118"/>
      <c r="E28" s="118"/>
      <c r="F28" s="118"/>
      <c r="G28" s="118"/>
      <c r="H28" s="118"/>
      <c r="I28" s="118"/>
      <c r="J28" s="118"/>
      <c r="K28" s="118"/>
    </row>
    <row r="29" spans="1:11" ht="12">
      <c r="A29" s="43" t="s">
        <v>178</v>
      </c>
      <c r="B29" s="44">
        <v>511</v>
      </c>
      <c r="C29" s="273"/>
      <c r="D29" s="273"/>
      <c r="E29" s="273"/>
      <c r="F29" s="273"/>
      <c r="G29" s="273"/>
      <c r="H29" s="273"/>
      <c r="I29" s="118"/>
      <c r="J29" s="285"/>
      <c r="K29" s="285"/>
    </row>
    <row r="30" spans="1:11" ht="13.9" customHeight="1" thickBot="1">
      <c r="A30" s="263" t="s">
        <v>120</v>
      </c>
      <c r="B30" s="169"/>
      <c r="C30" s="116">
        <f t="shared" ref="C30:H30" si="2">SUM(C27:C29)</f>
        <v>24866</v>
      </c>
      <c r="D30" s="116">
        <f t="shared" si="2"/>
        <v>0</v>
      </c>
      <c r="E30" s="116">
        <f t="shared" si="2"/>
        <v>20000</v>
      </c>
      <c r="F30" s="116">
        <f t="shared" si="2"/>
        <v>0</v>
      </c>
      <c r="G30" s="116">
        <f t="shared" si="2"/>
        <v>0</v>
      </c>
      <c r="H30" s="116">
        <f t="shared" si="2"/>
        <v>0</v>
      </c>
      <c r="I30" s="286">
        <f>I27</f>
        <v>0</v>
      </c>
      <c r="J30" s="116">
        <f>SUM(J27:J29)</f>
        <v>0</v>
      </c>
      <c r="K30" s="116">
        <f>SUM(K27:K29)</f>
        <v>0</v>
      </c>
    </row>
    <row r="31" spans="1:11" ht="12.75" thickTop="1">
      <c r="A31" s="167" t="s">
        <v>18</v>
      </c>
      <c r="B31" s="168">
        <v>714</v>
      </c>
      <c r="C31" s="121">
        <v>45593</v>
      </c>
      <c r="D31" s="121"/>
      <c r="E31" s="121"/>
      <c r="F31" s="121"/>
      <c r="G31" s="121"/>
      <c r="H31" s="121"/>
      <c r="I31" s="121"/>
      <c r="J31" s="121"/>
      <c r="K31" s="121"/>
    </row>
    <row r="32" spans="1:11" ht="12">
      <c r="A32" s="46" t="s">
        <v>19</v>
      </c>
      <c r="B32" s="47">
        <v>730</v>
      </c>
      <c r="C32" s="119">
        <v>1676667</v>
      </c>
      <c r="D32" s="119">
        <v>93988</v>
      </c>
      <c r="E32" s="119">
        <v>-1093</v>
      </c>
      <c r="F32" s="119">
        <v>266813</v>
      </c>
      <c r="G32" s="119">
        <v>210886</v>
      </c>
      <c r="H32" s="119"/>
      <c r="I32" s="119">
        <v>1434100</v>
      </c>
      <c r="J32" s="119">
        <v>92633</v>
      </c>
      <c r="K32" s="119">
        <v>362705</v>
      </c>
    </row>
    <row r="33" spans="1:11" ht="12">
      <c r="A33" s="46" t="s">
        <v>20</v>
      </c>
      <c r="B33" s="272"/>
      <c r="C33" s="117"/>
      <c r="D33" s="118"/>
      <c r="E33" s="118"/>
      <c r="F33" s="118"/>
      <c r="G33" s="118"/>
      <c r="H33" s="118"/>
      <c r="I33" s="118"/>
      <c r="J33" s="118"/>
      <c r="K33" s="118"/>
    </row>
    <row r="34" spans="1:11" ht="12.75" thickBot="1">
      <c r="A34" s="170" t="s">
        <v>121</v>
      </c>
      <c r="B34" s="169"/>
      <c r="C34" s="116">
        <f>SUM(C30:C32)</f>
        <v>1747126</v>
      </c>
      <c r="D34" s="116">
        <f t="shared" ref="D34:K34" si="3">SUM(D30:D32)</f>
        <v>93988</v>
      </c>
      <c r="E34" s="116">
        <f t="shared" si="3"/>
        <v>18907</v>
      </c>
      <c r="F34" s="116">
        <f t="shared" si="3"/>
        <v>266813</v>
      </c>
      <c r="G34" s="116">
        <f t="shared" si="3"/>
        <v>210886</v>
      </c>
      <c r="H34" s="116">
        <f t="shared" si="3"/>
        <v>0</v>
      </c>
      <c r="I34" s="116">
        <f t="shared" si="3"/>
        <v>1434100</v>
      </c>
      <c r="J34" s="116">
        <f t="shared" si="3"/>
        <v>92633</v>
      </c>
      <c r="K34" s="116">
        <f t="shared" si="3"/>
        <v>362705</v>
      </c>
    </row>
    <row r="35" spans="1:11" ht="13.9" customHeight="1" thickTop="1">
      <c r="A35" s="49"/>
    </row>
  </sheetData>
  <sheetProtection algorithmName="SHA-512" hashValue="10VvkRP1NcnpbqJJcAIf0E2ZG4si3nLaK9l128ig/nNQIYNdaqpd6iOs3gwiVutYiDnccqyx1wgtr5FWbqi+iA==" saltValue="ZaZIxLifdQ5K0c0RzJi7aA==" spinCount="100000"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sheetPr codeName="Sheet5"/>
  <dimension ref="A1:K31"/>
  <sheetViews>
    <sheetView showGridLines="0" workbookViewId="0">
      <pane ySplit="3" topLeftCell="A4" activePane="bottomLeft" state="frozenSplit"/>
      <selection sqref="A1:B1"/>
      <selection pane="bottomLeft" activeCell="K29" sqref="K29"/>
    </sheetView>
  </sheetViews>
  <sheetFormatPr defaultColWidth="8.7109375" defaultRowHeight="11.25"/>
  <cols>
    <col min="1" max="1" width="36" style="30" customWidth="1"/>
    <col min="2" max="2" width="4.7109375" style="30" customWidth="1"/>
    <col min="3" max="9" width="13.7109375" style="30" customWidth="1"/>
    <col min="10" max="11" width="13.7109375" style="50" customWidth="1"/>
    <col min="12" max="12" width="3.28515625" style="30" customWidth="1"/>
    <col min="13" max="13" width="4.42578125" style="30" customWidth="1"/>
    <col min="14" max="16384" width="8.7109375" style="30"/>
  </cols>
  <sheetData>
    <row r="1" spans="1:11" ht="12">
      <c r="A1" s="371" t="s">
        <v>171</v>
      </c>
      <c r="B1" s="371"/>
      <c r="C1" s="371"/>
      <c r="D1" s="371"/>
      <c r="E1" s="371"/>
      <c r="F1" s="371"/>
      <c r="G1" s="371"/>
      <c r="H1" s="371"/>
      <c r="I1" s="371"/>
      <c r="J1" s="371"/>
      <c r="K1" s="371"/>
    </row>
    <row r="2" spans="1:11" ht="12">
      <c r="A2" s="393" t="s">
        <v>199</v>
      </c>
      <c r="B2" s="393"/>
      <c r="C2" s="393"/>
      <c r="D2" s="393"/>
      <c r="E2" s="393"/>
      <c r="F2" s="393"/>
      <c r="G2" s="393"/>
      <c r="H2" s="393"/>
      <c r="I2" s="393"/>
      <c r="J2" s="393"/>
      <c r="K2" s="393"/>
    </row>
    <row r="3" spans="1:11" ht="12">
      <c r="A3" s="277"/>
      <c r="B3" s="277"/>
      <c r="C3" s="277"/>
      <c r="D3" s="277"/>
      <c r="E3" s="277"/>
      <c r="F3" s="277"/>
      <c r="G3" s="277"/>
      <c r="H3" s="277"/>
      <c r="I3" s="277"/>
      <c r="J3" s="277"/>
      <c r="K3" s="277"/>
    </row>
    <row r="4" spans="1:11" s="72" customFormat="1" ht="12.2" customHeight="1">
      <c r="A4" s="28"/>
      <c r="B4" s="29"/>
      <c r="C4" s="267" t="s">
        <v>30</v>
      </c>
      <c r="D4" s="267" t="s">
        <v>31</v>
      </c>
      <c r="E4" s="267" t="s">
        <v>32</v>
      </c>
      <c r="F4" s="267" t="s">
        <v>33</v>
      </c>
      <c r="G4" s="267" t="s">
        <v>34</v>
      </c>
      <c r="H4" s="267" t="s">
        <v>35</v>
      </c>
      <c r="I4" s="267" t="s">
        <v>36</v>
      </c>
      <c r="J4" s="267" t="s">
        <v>37</v>
      </c>
      <c r="K4" s="267" t="s">
        <v>38</v>
      </c>
    </row>
    <row r="5" spans="1:11" ht="33.75">
      <c r="A5" s="271" t="s">
        <v>1</v>
      </c>
      <c r="B5" s="268" t="s">
        <v>158</v>
      </c>
      <c r="C5" s="269" t="s">
        <v>10</v>
      </c>
      <c r="D5" s="270" t="s">
        <v>50</v>
      </c>
      <c r="E5" s="269" t="s">
        <v>141</v>
      </c>
      <c r="F5" s="269" t="s">
        <v>11</v>
      </c>
      <c r="G5" s="270" t="s">
        <v>40</v>
      </c>
      <c r="H5" s="270" t="s">
        <v>142</v>
      </c>
      <c r="I5" s="269" t="s">
        <v>41</v>
      </c>
      <c r="J5" s="269" t="s">
        <v>143</v>
      </c>
      <c r="K5" s="270" t="s">
        <v>42</v>
      </c>
    </row>
    <row r="6" spans="1:11" ht="13.5" customHeight="1">
      <c r="A6" s="199" t="s">
        <v>13</v>
      </c>
      <c r="B6" s="200"/>
      <c r="C6" s="112"/>
      <c r="D6" s="112"/>
      <c r="E6" s="112"/>
      <c r="F6" s="112"/>
      <c r="G6" s="112"/>
      <c r="H6" s="112"/>
      <c r="I6" s="112"/>
      <c r="J6" s="112"/>
      <c r="K6" s="112"/>
    </row>
    <row r="7" spans="1:11" ht="13.9" customHeight="1">
      <c r="A7" s="203" t="s">
        <v>21</v>
      </c>
      <c r="B7" s="204">
        <v>1000</v>
      </c>
      <c r="C7" s="122">
        <v>2576379</v>
      </c>
      <c r="D7" s="122">
        <v>499283</v>
      </c>
      <c r="E7" s="122">
        <v>436806</v>
      </c>
      <c r="F7" s="122">
        <v>118962</v>
      </c>
      <c r="G7" s="122">
        <v>291790</v>
      </c>
      <c r="H7" s="122">
        <v>0</v>
      </c>
      <c r="I7" s="122">
        <v>81168</v>
      </c>
      <c r="J7" s="122">
        <v>326322</v>
      </c>
      <c r="K7" s="122">
        <v>56362</v>
      </c>
    </row>
    <row r="8" spans="1:11" ht="22.5">
      <c r="A8" s="205" t="s">
        <v>172</v>
      </c>
      <c r="B8" s="204">
        <v>2000</v>
      </c>
      <c r="C8" s="122"/>
      <c r="D8" s="122"/>
      <c r="E8" s="123"/>
      <c r="F8" s="122"/>
      <c r="G8" s="122"/>
      <c r="H8" s="123"/>
      <c r="I8" s="123"/>
      <c r="J8" s="123"/>
      <c r="K8" s="123"/>
    </row>
    <row r="9" spans="1:11" ht="13.9" customHeight="1">
      <c r="A9" s="205" t="s">
        <v>22</v>
      </c>
      <c r="B9" s="204">
        <v>3000</v>
      </c>
      <c r="C9" s="122">
        <v>2610523</v>
      </c>
      <c r="D9" s="122"/>
      <c r="E9" s="122"/>
      <c r="F9" s="122">
        <v>58495</v>
      </c>
      <c r="G9" s="122"/>
      <c r="H9" s="122"/>
      <c r="I9" s="122"/>
      <c r="J9" s="122"/>
      <c r="K9" s="122"/>
    </row>
    <row r="10" spans="1:11" ht="13.9" customHeight="1">
      <c r="A10" s="206" t="s">
        <v>23</v>
      </c>
      <c r="B10" s="204">
        <v>4000</v>
      </c>
      <c r="C10" s="122">
        <v>932959</v>
      </c>
      <c r="D10" s="122"/>
      <c r="E10" s="124"/>
      <c r="F10" s="122"/>
      <c r="G10" s="122"/>
      <c r="H10" s="122"/>
      <c r="I10" s="124"/>
      <c r="J10" s="124"/>
      <c r="K10" s="122"/>
    </row>
    <row r="11" spans="1:11" ht="13.9" customHeight="1" thickBot="1">
      <c r="A11" s="260" t="s">
        <v>122</v>
      </c>
      <c r="B11" s="173"/>
      <c r="C11" s="125">
        <f>SUM(C7:C10)</f>
        <v>6119861</v>
      </c>
      <c r="D11" s="125">
        <f>SUM(D7:D10)</f>
        <v>499283</v>
      </c>
      <c r="E11" s="125">
        <f>SUM(E7:E10)</f>
        <v>436806</v>
      </c>
      <c r="F11" s="125">
        <f>SUM(F7:F10)</f>
        <v>177457</v>
      </c>
      <c r="G11" s="125">
        <f>G7+G8+G9+G10</f>
        <v>291790</v>
      </c>
      <c r="H11" s="125">
        <f>SUM(H7:H10)</f>
        <v>0</v>
      </c>
      <c r="I11" s="125">
        <f>SUM(I7:I10)</f>
        <v>81168</v>
      </c>
      <c r="J11" s="125">
        <f>SUM(J7:J10)</f>
        <v>326322</v>
      </c>
      <c r="K11" s="125">
        <f>SUM(K7:K10)</f>
        <v>56362</v>
      </c>
    </row>
    <row r="12" spans="1:11" ht="13.5" thickTop="1" thickBot="1">
      <c r="A12" s="171" t="s">
        <v>180</v>
      </c>
      <c r="B12" s="274">
        <v>3998</v>
      </c>
      <c r="C12" s="126">
        <v>2483696</v>
      </c>
      <c r="D12" s="126"/>
      <c r="E12" s="126"/>
      <c r="F12" s="126"/>
      <c r="G12" s="126"/>
      <c r="H12" s="126"/>
      <c r="I12" s="127"/>
      <c r="J12" s="126"/>
      <c r="K12" s="126"/>
    </row>
    <row r="13" spans="1:11" ht="13.9" customHeight="1" thickTop="1" thickBot="1">
      <c r="A13" s="259" t="s">
        <v>123</v>
      </c>
      <c r="B13" s="174"/>
      <c r="C13" s="128">
        <f t="shared" ref="C13:K13" si="0">C11+C12</f>
        <v>8603557</v>
      </c>
      <c r="D13" s="128">
        <f t="shared" si="0"/>
        <v>499283</v>
      </c>
      <c r="E13" s="128">
        <f t="shared" si="0"/>
        <v>436806</v>
      </c>
      <c r="F13" s="128">
        <f t="shared" si="0"/>
        <v>177457</v>
      </c>
      <c r="G13" s="128">
        <f t="shared" si="0"/>
        <v>291790</v>
      </c>
      <c r="H13" s="128">
        <f t="shared" si="0"/>
        <v>0</v>
      </c>
      <c r="I13" s="128">
        <f t="shared" si="0"/>
        <v>81168</v>
      </c>
      <c r="J13" s="128">
        <f t="shared" si="0"/>
        <v>326322</v>
      </c>
      <c r="K13" s="128">
        <f t="shared" si="0"/>
        <v>56362</v>
      </c>
    </row>
    <row r="14" spans="1:11" ht="13.5" customHeight="1" thickTop="1">
      <c r="A14" s="201" t="s">
        <v>12</v>
      </c>
      <c r="B14" s="202"/>
      <c r="C14" s="129"/>
      <c r="D14" s="127"/>
      <c r="E14" s="127"/>
      <c r="F14" s="127"/>
      <c r="G14" s="129"/>
      <c r="H14" s="127"/>
      <c r="I14" s="127"/>
      <c r="J14" s="127"/>
      <c r="K14" s="127"/>
    </row>
    <row r="15" spans="1:11" ht="13.9" customHeight="1">
      <c r="A15" s="207" t="s">
        <v>24</v>
      </c>
      <c r="B15" s="208">
        <v>1000</v>
      </c>
      <c r="C15" s="122">
        <v>3528842</v>
      </c>
      <c r="D15" s="127"/>
      <c r="E15" s="127"/>
      <c r="F15" s="127"/>
      <c r="G15" s="122">
        <v>119163</v>
      </c>
      <c r="H15" s="127"/>
      <c r="I15" s="127"/>
      <c r="J15" s="127"/>
      <c r="K15" s="127"/>
    </row>
    <row r="16" spans="1:11" ht="13.9" customHeight="1">
      <c r="A16" s="203" t="s">
        <v>25</v>
      </c>
      <c r="B16" s="209">
        <v>2000</v>
      </c>
      <c r="C16" s="122">
        <v>1631624</v>
      </c>
      <c r="D16" s="122">
        <v>529683</v>
      </c>
      <c r="E16" s="127"/>
      <c r="F16" s="122">
        <v>143672</v>
      </c>
      <c r="G16" s="122">
        <v>167969</v>
      </c>
      <c r="H16" s="122"/>
      <c r="I16" s="127"/>
      <c r="J16" s="124">
        <v>328321</v>
      </c>
      <c r="K16" s="122">
        <v>2522323</v>
      </c>
    </row>
    <row r="17" spans="1:11" ht="13.9" customHeight="1">
      <c r="A17" s="205" t="s">
        <v>26</v>
      </c>
      <c r="B17" s="209">
        <v>3000</v>
      </c>
      <c r="C17" s="122">
        <v>67033</v>
      </c>
      <c r="D17" s="122"/>
      <c r="E17" s="127"/>
      <c r="F17" s="122"/>
      <c r="G17" s="122">
        <v>9559</v>
      </c>
      <c r="H17" s="123"/>
      <c r="I17" s="127"/>
      <c r="J17" s="127"/>
      <c r="K17" s="127"/>
    </row>
    <row r="18" spans="1:11" ht="13.9" customHeight="1">
      <c r="A18" s="206" t="s">
        <v>159</v>
      </c>
      <c r="B18" s="210">
        <v>4000</v>
      </c>
      <c r="C18" s="122">
        <v>211936</v>
      </c>
      <c r="D18" s="122"/>
      <c r="E18" s="122"/>
      <c r="F18" s="122">
        <v>214</v>
      </c>
      <c r="G18" s="122"/>
      <c r="H18" s="122"/>
      <c r="I18" s="127"/>
      <c r="J18" s="370"/>
      <c r="K18" s="122"/>
    </row>
    <row r="19" spans="1:11" ht="13.9" customHeight="1">
      <c r="A19" s="206" t="s">
        <v>27</v>
      </c>
      <c r="B19" s="209">
        <v>5000</v>
      </c>
      <c r="C19" s="122">
        <v>0</v>
      </c>
      <c r="D19" s="122"/>
      <c r="E19" s="122">
        <v>574328</v>
      </c>
      <c r="F19" s="122"/>
      <c r="G19" s="122"/>
      <c r="H19" s="123"/>
      <c r="I19" s="127"/>
      <c r="J19" s="122"/>
      <c r="K19" s="122"/>
    </row>
    <row r="20" spans="1:11" ht="13.9" customHeight="1" thickBot="1">
      <c r="A20" s="260" t="s">
        <v>124</v>
      </c>
      <c r="B20" s="178"/>
      <c r="C20" s="125">
        <f t="shared" ref="C20:H20" si="1">SUM(C15:C19)</f>
        <v>5439435</v>
      </c>
      <c r="D20" s="125">
        <f t="shared" si="1"/>
        <v>529683</v>
      </c>
      <c r="E20" s="125">
        <f t="shared" si="1"/>
        <v>574328</v>
      </c>
      <c r="F20" s="125">
        <f t="shared" si="1"/>
        <v>143886</v>
      </c>
      <c r="G20" s="125">
        <f t="shared" si="1"/>
        <v>296691</v>
      </c>
      <c r="H20" s="125">
        <f t="shared" si="1"/>
        <v>0</v>
      </c>
      <c r="I20" s="127"/>
      <c r="J20" s="125">
        <f>SUM(J15:J19)</f>
        <v>328321</v>
      </c>
      <c r="K20" s="125">
        <f>SUM(K15:K19)</f>
        <v>2522323</v>
      </c>
    </row>
    <row r="21" spans="1:11" ht="13.5" thickTop="1" thickBot="1">
      <c r="A21" s="175" t="s">
        <v>181</v>
      </c>
      <c r="B21" s="274">
        <v>4180</v>
      </c>
      <c r="C21" s="128">
        <f t="shared" ref="C21:H21" si="2">C12</f>
        <v>2483696</v>
      </c>
      <c r="D21" s="128">
        <f t="shared" si="2"/>
        <v>0</v>
      </c>
      <c r="E21" s="128">
        <f t="shared" si="2"/>
        <v>0</v>
      </c>
      <c r="F21" s="128">
        <f t="shared" si="2"/>
        <v>0</v>
      </c>
      <c r="G21" s="128">
        <f t="shared" si="2"/>
        <v>0</v>
      </c>
      <c r="H21" s="128">
        <f t="shared" si="2"/>
        <v>0</v>
      </c>
      <c r="I21" s="127" t="s">
        <v>0</v>
      </c>
      <c r="J21" s="130">
        <f>J12</f>
        <v>0</v>
      </c>
      <c r="K21" s="130">
        <f>K12</f>
        <v>0</v>
      </c>
    </row>
    <row r="22" spans="1:11" ht="13.9" customHeight="1" thickTop="1" thickBot="1">
      <c r="A22" s="260" t="s">
        <v>125</v>
      </c>
      <c r="B22" s="179"/>
      <c r="C22" s="128">
        <f t="shared" ref="C22:H22" si="3">C20+C21</f>
        <v>7923131</v>
      </c>
      <c r="D22" s="128">
        <f t="shared" si="3"/>
        <v>529683</v>
      </c>
      <c r="E22" s="128">
        <f t="shared" si="3"/>
        <v>574328</v>
      </c>
      <c r="F22" s="128">
        <f t="shared" si="3"/>
        <v>143886</v>
      </c>
      <c r="G22" s="128">
        <f t="shared" si="3"/>
        <v>296691</v>
      </c>
      <c r="H22" s="128">
        <f t="shared" si="3"/>
        <v>0</v>
      </c>
      <c r="I22" s="131"/>
      <c r="J22" s="128">
        <f>J20+J21</f>
        <v>328321</v>
      </c>
      <c r="K22" s="128">
        <f>K20+K21</f>
        <v>2522323</v>
      </c>
    </row>
    <row r="23" spans="1:11" ht="23.25" thickTop="1">
      <c r="A23" s="176" t="s">
        <v>78</v>
      </c>
      <c r="B23" s="172"/>
      <c r="C23" s="132">
        <f t="shared" ref="C23:H23" si="4">C11-C20</f>
        <v>680426</v>
      </c>
      <c r="D23" s="132">
        <f t="shared" si="4"/>
        <v>-30400</v>
      </c>
      <c r="E23" s="132">
        <f t="shared" si="4"/>
        <v>-137522</v>
      </c>
      <c r="F23" s="132">
        <f t="shared" si="4"/>
        <v>33571</v>
      </c>
      <c r="G23" s="132">
        <f t="shared" si="4"/>
        <v>-4901</v>
      </c>
      <c r="H23" s="132">
        <f t="shared" si="4"/>
        <v>0</v>
      </c>
      <c r="I23" s="132">
        <f>I11</f>
        <v>81168</v>
      </c>
      <c r="J23" s="132">
        <f>J11-J20</f>
        <v>-1999</v>
      </c>
      <c r="K23" s="132">
        <f>K11-K20</f>
        <v>-2465961</v>
      </c>
    </row>
    <row r="24" spans="1:11" ht="12.75" thickBot="1">
      <c r="A24" s="211" t="s">
        <v>160</v>
      </c>
      <c r="B24" s="212">
        <v>7000</v>
      </c>
      <c r="C24" s="133"/>
      <c r="D24" s="133"/>
      <c r="E24" s="133">
        <v>94432</v>
      </c>
      <c r="F24" s="133"/>
      <c r="G24" s="133"/>
      <c r="H24" s="133"/>
      <c r="I24" s="133"/>
      <c r="J24" s="133"/>
      <c r="K24" s="133"/>
    </row>
    <row r="25" spans="1:11" ht="13.9" customHeight="1" thickTop="1" thickBot="1">
      <c r="A25" s="213" t="s">
        <v>161</v>
      </c>
      <c r="B25" s="214">
        <v>8000</v>
      </c>
      <c r="C25" s="134">
        <v>94432</v>
      </c>
      <c r="D25" s="134"/>
      <c r="E25" s="134"/>
      <c r="F25" s="134"/>
      <c r="G25" s="135"/>
      <c r="H25" s="134"/>
      <c r="I25" s="135"/>
      <c r="J25" s="134"/>
      <c r="K25" s="134"/>
    </row>
    <row r="26" spans="1:11" ht="15.75" thickTop="1" thickBot="1">
      <c r="A26" s="275" t="s">
        <v>162</v>
      </c>
      <c r="B26" s="180"/>
      <c r="C26" s="136">
        <f t="shared" ref="C26:K26" si="5">C24-C25</f>
        <v>-94432</v>
      </c>
      <c r="D26" s="136">
        <f t="shared" si="5"/>
        <v>0</v>
      </c>
      <c r="E26" s="136">
        <f t="shared" si="5"/>
        <v>94432</v>
      </c>
      <c r="F26" s="136">
        <f t="shared" si="5"/>
        <v>0</v>
      </c>
      <c r="G26" s="136">
        <f t="shared" si="5"/>
        <v>0</v>
      </c>
      <c r="H26" s="136">
        <f t="shared" si="5"/>
        <v>0</v>
      </c>
      <c r="I26" s="136">
        <f t="shared" si="5"/>
        <v>0</v>
      </c>
      <c r="J26" s="136">
        <f t="shared" si="5"/>
        <v>0</v>
      </c>
      <c r="K26" s="136">
        <f t="shared" si="5"/>
        <v>0</v>
      </c>
    </row>
    <row r="27" spans="1:11" ht="37.5" customHeight="1" thickTop="1" thickBot="1">
      <c r="A27" s="394" t="s">
        <v>163</v>
      </c>
      <c r="B27" s="395"/>
      <c r="C27" s="190">
        <f t="shared" ref="C27:K27" si="6">C23+C26</f>
        <v>585994</v>
      </c>
      <c r="D27" s="190">
        <f t="shared" si="6"/>
        <v>-30400</v>
      </c>
      <c r="E27" s="190">
        <f t="shared" si="6"/>
        <v>-43090</v>
      </c>
      <c r="F27" s="190">
        <f t="shared" si="6"/>
        <v>33571</v>
      </c>
      <c r="G27" s="190">
        <f t="shared" si="6"/>
        <v>-4901</v>
      </c>
      <c r="H27" s="190">
        <f t="shared" si="6"/>
        <v>0</v>
      </c>
      <c r="I27" s="190">
        <f t="shared" si="6"/>
        <v>81168</v>
      </c>
      <c r="J27" s="190">
        <f t="shared" si="6"/>
        <v>-1999</v>
      </c>
      <c r="K27" s="190">
        <f t="shared" si="6"/>
        <v>-2465961</v>
      </c>
    </row>
    <row r="28" spans="1:11" ht="12.75" thickTop="1">
      <c r="A28" s="284" t="s">
        <v>200</v>
      </c>
      <c r="B28" s="177"/>
      <c r="C28" s="126">
        <v>1136266</v>
      </c>
      <c r="D28" s="126">
        <v>124388</v>
      </c>
      <c r="E28" s="126">
        <v>41997</v>
      </c>
      <c r="F28" s="126">
        <v>233242</v>
      </c>
      <c r="G28" s="126">
        <v>215787</v>
      </c>
      <c r="H28" s="126"/>
      <c r="I28" s="126">
        <v>1352932</v>
      </c>
      <c r="J28" s="126">
        <v>94632</v>
      </c>
      <c r="K28" s="126">
        <v>2828666</v>
      </c>
    </row>
    <row r="29" spans="1:11" ht="22.5">
      <c r="A29" s="276" t="s">
        <v>49</v>
      </c>
      <c r="B29" s="48"/>
      <c r="C29" s="122"/>
      <c r="D29" s="122"/>
      <c r="E29" s="122"/>
      <c r="F29" s="122"/>
      <c r="G29" s="122"/>
      <c r="H29" s="122"/>
      <c r="I29" s="122"/>
      <c r="J29" s="122"/>
      <c r="K29" s="122"/>
    </row>
    <row r="30" spans="1:11" ht="13.9" customHeight="1" thickBot="1">
      <c r="A30" s="181" t="s">
        <v>201</v>
      </c>
      <c r="B30" s="182"/>
      <c r="C30" s="137">
        <f t="shared" ref="C30:K30" si="7">SUM(C27:C29)</f>
        <v>1722260</v>
      </c>
      <c r="D30" s="137">
        <f t="shared" si="7"/>
        <v>93988</v>
      </c>
      <c r="E30" s="137">
        <f t="shared" si="7"/>
        <v>-1093</v>
      </c>
      <c r="F30" s="137">
        <f t="shared" si="7"/>
        <v>266813</v>
      </c>
      <c r="G30" s="137">
        <f t="shared" si="7"/>
        <v>210886</v>
      </c>
      <c r="H30" s="137">
        <f t="shared" si="7"/>
        <v>0</v>
      </c>
      <c r="I30" s="137">
        <f t="shared" si="7"/>
        <v>1434100</v>
      </c>
      <c r="J30" s="137">
        <f t="shared" si="7"/>
        <v>92633</v>
      </c>
      <c r="K30" s="137">
        <f t="shared" si="7"/>
        <v>362705</v>
      </c>
    </row>
    <row r="31" spans="1:11" ht="13.9" customHeight="1" thickTop="1">
      <c r="A31" s="49"/>
    </row>
  </sheetData>
  <sheetProtection algorithmName="SHA-512" hashValue="XSLUxNX4sAds6ADKMyFc09VvnUeuELkm92Z+k/JJuwcnKX2+IRVLWV+T0dFDIPYFY4dKklQiy2AFEaAya+IJCA==" saltValue="lxQGByB8UiXjsATocRLcvw==" spinCount="100000"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sheetPr codeName="Sheet6"/>
  <dimension ref="A1:O71"/>
  <sheetViews>
    <sheetView showGridLines="0" workbookViewId="0">
      <selection activeCell="K6" sqref="K6:L6"/>
    </sheetView>
  </sheetViews>
  <sheetFormatPr defaultRowHeight="12.75"/>
  <cols>
    <col min="1" max="1" width="0.85546875" style="94" customWidth="1"/>
    <col min="2" max="2" width="13.7109375" style="94" customWidth="1"/>
    <col min="3" max="3" width="18.42578125" style="94" customWidth="1"/>
    <col min="4" max="4" width="7.42578125" style="94" customWidth="1"/>
    <col min="5" max="15" width="13.7109375" style="94" customWidth="1"/>
    <col min="16" max="16" width="2.5703125" style="94" customWidth="1"/>
    <col min="17" max="16384" width="9.140625" style="94"/>
  </cols>
  <sheetData>
    <row r="1" spans="1:13" ht="17.25" customHeight="1">
      <c r="A1" s="393" t="s">
        <v>203</v>
      </c>
      <c r="B1" s="396"/>
      <c r="C1" s="397"/>
      <c r="D1" s="397"/>
      <c r="E1" s="397"/>
      <c r="F1" s="397"/>
      <c r="G1" s="397"/>
      <c r="H1" s="397"/>
      <c r="I1" s="397"/>
      <c r="J1" s="397"/>
      <c r="K1" s="397"/>
      <c r="L1" s="398"/>
      <c r="M1" s="398"/>
    </row>
    <row r="2" spans="1:13" s="93" customFormat="1" ht="24" customHeight="1">
      <c r="A2" s="150"/>
    </row>
    <row r="3" spans="1:13" s="279" customFormat="1">
      <c r="B3" s="236" t="s">
        <v>113</v>
      </c>
    </row>
    <row r="4" spans="1:13" ht="9.75" customHeight="1"/>
    <row r="5" spans="1:13" ht="23.1" customHeight="1">
      <c r="B5" s="404" t="s">
        <v>202</v>
      </c>
      <c r="C5" s="408"/>
      <c r="D5" s="408"/>
      <c r="E5" s="408"/>
      <c r="F5" s="408"/>
      <c r="G5" s="408"/>
      <c r="H5" s="408"/>
      <c r="I5" s="408"/>
      <c r="J5" s="408"/>
      <c r="K5" s="408"/>
      <c r="L5" s="408"/>
    </row>
    <row r="6" spans="1:13" ht="17.100000000000001" customHeight="1">
      <c r="B6" s="402" t="str">
        <f>'ASA1'!C9</f>
        <v>Wood River-Hartford District #15</v>
      </c>
      <c r="C6" s="402"/>
      <c r="D6" s="95"/>
      <c r="E6" s="407" t="s">
        <v>212</v>
      </c>
      <c r="F6" s="407"/>
      <c r="G6" s="407"/>
      <c r="H6" s="96"/>
      <c r="I6" s="154" t="s">
        <v>215</v>
      </c>
      <c r="J6" s="96"/>
      <c r="K6" s="403" t="s">
        <v>216</v>
      </c>
      <c r="L6" s="403"/>
    </row>
    <row r="7" spans="1:13" ht="17.100000000000001" customHeight="1">
      <c r="B7" s="97" t="s">
        <v>82</v>
      </c>
      <c r="C7" s="95"/>
      <c r="D7" s="95"/>
      <c r="E7" s="405" t="s">
        <v>83</v>
      </c>
      <c r="F7" s="406"/>
      <c r="G7" s="406"/>
      <c r="H7" s="95"/>
      <c r="I7" s="98" t="s">
        <v>84</v>
      </c>
      <c r="J7" s="95"/>
      <c r="K7" s="405" t="s">
        <v>85</v>
      </c>
      <c r="L7" s="406"/>
    </row>
    <row r="8" spans="1:13">
      <c r="B8" s="404" t="s">
        <v>204</v>
      </c>
      <c r="C8" s="404"/>
      <c r="D8" s="404"/>
      <c r="E8" s="404"/>
      <c r="F8" s="404"/>
      <c r="G8" s="404"/>
      <c r="H8" s="404"/>
      <c r="I8" s="404"/>
      <c r="J8" s="404"/>
      <c r="K8" s="404"/>
      <c r="L8" s="404"/>
    </row>
    <row r="9" spans="1:13" ht="6" customHeight="1">
      <c r="B9" s="99"/>
      <c r="C9" s="99"/>
    </row>
    <row r="10" spans="1:13" s="18" customFormat="1" ht="11.25">
      <c r="B10" s="100" t="s">
        <v>92</v>
      </c>
      <c r="C10" s="101"/>
    </row>
    <row r="11" spans="1:13" ht="6" customHeight="1">
      <c r="B11" s="102"/>
      <c r="C11" s="102"/>
    </row>
    <row r="12" spans="1:13">
      <c r="B12" s="301" t="s">
        <v>205</v>
      </c>
      <c r="C12" s="102"/>
    </row>
    <row r="13" spans="1:13" s="18" customFormat="1" ht="33.75">
      <c r="B13" s="103"/>
      <c r="C13" s="104"/>
      <c r="D13" s="104"/>
      <c r="E13" s="105" t="s">
        <v>10</v>
      </c>
      <c r="F13" s="105" t="s">
        <v>50</v>
      </c>
      <c r="G13" s="105" t="s">
        <v>27</v>
      </c>
      <c r="H13" s="105" t="s">
        <v>11</v>
      </c>
      <c r="I13" s="105" t="s">
        <v>81</v>
      </c>
      <c r="J13" s="105" t="s">
        <v>142</v>
      </c>
      <c r="K13" s="105" t="s">
        <v>41</v>
      </c>
      <c r="L13" s="105" t="s">
        <v>143</v>
      </c>
      <c r="M13" s="105" t="s">
        <v>42</v>
      </c>
    </row>
    <row r="14" spans="1:13" s="18" customFormat="1" ht="12">
      <c r="B14" s="215" t="s">
        <v>21</v>
      </c>
      <c r="C14" s="216"/>
      <c r="D14" s="217">
        <v>1000</v>
      </c>
      <c r="E14" s="145">
        <f>('ASA3'!C7)</f>
        <v>2576379</v>
      </c>
      <c r="F14" s="145">
        <f>('ASA3'!D7)</f>
        <v>499283</v>
      </c>
      <c r="G14" s="145">
        <f>('ASA3'!E7)</f>
        <v>436806</v>
      </c>
      <c r="H14" s="145">
        <f>('ASA3'!F7)</f>
        <v>118962</v>
      </c>
      <c r="I14" s="145">
        <f>('ASA3'!G7)</f>
        <v>291790</v>
      </c>
      <c r="J14" s="145">
        <f>('ASA3'!H7)</f>
        <v>0</v>
      </c>
      <c r="K14" s="145">
        <f>('ASA3'!I7)</f>
        <v>81168</v>
      </c>
      <c r="L14" s="145">
        <f>('ASA3'!J7)</f>
        <v>326322</v>
      </c>
      <c r="M14" s="145">
        <f>('ASA3'!K7)</f>
        <v>56362</v>
      </c>
    </row>
    <row r="15" spans="1:13" s="18" customFormat="1" ht="21.75" customHeight="1">
      <c r="B15" s="409" t="s">
        <v>164</v>
      </c>
      <c r="C15" s="382"/>
      <c r="D15" s="217">
        <v>2000</v>
      </c>
      <c r="E15" s="145">
        <f>('ASA3'!C8)</f>
        <v>0</v>
      </c>
      <c r="F15" s="145">
        <f>('ASA3'!D8)</f>
        <v>0</v>
      </c>
      <c r="G15" s="291"/>
      <c r="H15" s="145">
        <f>('ASA3'!F8)</f>
        <v>0</v>
      </c>
      <c r="I15" s="145">
        <f>('ASA3'!G8)</f>
        <v>0</v>
      </c>
      <c r="J15" s="291"/>
      <c r="K15" s="291"/>
      <c r="L15" s="291"/>
      <c r="M15" s="291"/>
    </row>
    <row r="16" spans="1:13" s="18" customFormat="1" ht="12">
      <c r="B16" s="215" t="s">
        <v>22</v>
      </c>
      <c r="C16" s="216"/>
      <c r="D16" s="217">
        <v>3000</v>
      </c>
      <c r="E16" s="145">
        <f>('ASA3'!C9)</f>
        <v>2610523</v>
      </c>
      <c r="F16" s="145">
        <f>('ASA3'!D9)</f>
        <v>0</v>
      </c>
      <c r="G16" s="145">
        <f>('ASA3'!E9)</f>
        <v>0</v>
      </c>
      <c r="H16" s="145">
        <f>('ASA3'!F9)</f>
        <v>58495</v>
      </c>
      <c r="I16" s="145">
        <f>('ASA3'!G9)</f>
        <v>0</v>
      </c>
      <c r="J16" s="145">
        <f>('ASA3'!H9)</f>
        <v>0</v>
      </c>
      <c r="K16" s="145">
        <f>('ASA3'!I9)</f>
        <v>0</v>
      </c>
      <c r="L16" s="145">
        <f>('ASA3'!J9)</f>
        <v>0</v>
      </c>
      <c r="M16" s="145">
        <f>('ASA3'!K9)</f>
        <v>0</v>
      </c>
    </row>
    <row r="17" spans="2:13" s="18" customFormat="1" ht="12">
      <c r="B17" s="215" t="s">
        <v>23</v>
      </c>
      <c r="C17" s="216"/>
      <c r="D17" s="217">
        <v>4000</v>
      </c>
      <c r="E17" s="145">
        <f>('ASA3'!C10)</f>
        <v>932959</v>
      </c>
      <c r="F17" s="145">
        <f>('ASA3'!D10)</f>
        <v>0</v>
      </c>
      <c r="G17" s="145">
        <f>('ASA3'!E10)</f>
        <v>0</v>
      </c>
      <c r="H17" s="145">
        <f>('ASA3'!F10)</f>
        <v>0</v>
      </c>
      <c r="I17" s="145">
        <f>('ASA3'!G10)</f>
        <v>0</v>
      </c>
      <c r="J17" s="145">
        <f>('ASA3'!H10)</f>
        <v>0</v>
      </c>
      <c r="K17" s="145">
        <f>('ASA3'!I10)</f>
        <v>0</v>
      </c>
      <c r="L17" s="145">
        <f>('ASA3'!J10)</f>
        <v>0</v>
      </c>
      <c r="M17" s="145">
        <f>('ASA3'!K10)</f>
        <v>0</v>
      </c>
    </row>
    <row r="18" spans="2:13" s="18" customFormat="1" ht="13.5" customHeight="1" thickBot="1">
      <c r="B18" s="185" t="s">
        <v>122</v>
      </c>
      <c r="C18" s="186"/>
      <c r="D18" s="187"/>
      <c r="E18" s="145">
        <f>('ASA3'!C11)</f>
        <v>6119861</v>
      </c>
      <c r="F18" s="145">
        <f>('ASA3'!D11)</f>
        <v>499283</v>
      </c>
      <c r="G18" s="145">
        <f>('ASA3'!E11)</f>
        <v>436806</v>
      </c>
      <c r="H18" s="145">
        <f>('ASA3'!F11)</f>
        <v>177457</v>
      </c>
      <c r="I18" s="145">
        <f>('ASA3'!G11)</f>
        <v>291790</v>
      </c>
      <c r="J18" s="145">
        <f>('ASA3'!H11)</f>
        <v>0</v>
      </c>
      <c r="K18" s="145">
        <f>('ASA3'!I11)</f>
        <v>81168</v>
      </c>
      <c r="L18" s="145">
        <f>('ASA3'!J11)</f>
        <v>326322</v>
      </c>
      <c r="M18" s="145">
        <f>('ASA3'!K11)</f>
        <v>56362</v>
      </c>
    </row>
    <row r="19" spans="2:13" s="18" customFormat="1" ht="15" customHeight="1" thickTop="1" thickBot="1">
      <c r="B19" s="399" t="s">
        <v>124</v>
      </c>
      <c r="C19" s="400"/>
      <c r="D19" s="401"/>
      <c r="E19" s="292">
        <f>'ASA3'!C20</f>
        <v>5439435</v>
      </c>
      <c r="F19" s="292">
        <f>'ASA3'!D20</f>
        <v>529683</v>
      </c>
      <c r="G19" s="292">
        <f>'ASA3'!E20</f>
        <v>574328</v>
      </c>
      <c r="H19" s="292">
        <f>'ASA3'!F20</f>
        <v>143886</v>
      </c>
      <c r="I19" s="292">
        <f>'ASA3'!G20</f>
        <v>296691</v>
      </c>
      <c r="J19" s="292">
        <f>'ASA3'!H20</f>
        <v>0</v>
      </c>
      <c r="K19" s="293"/>
      <c r="L19" s="292">
        <f>'ASA3'!J20</f>
        <v>328321</v>
      </c>
      <c r="M19" s="292">
        <f>'ASA3'!K20</f>
        <v>2522323</v>
      </c>
    </row>
    <row r="20" spans="2:13" s="18" customFormat="1" thickTop="1">
      <c r="B20" s="183" t="s">
        <v>165</v>
      </c>
      <c r="C20" s="184"/>
      <c r="D20" s="106"/>
      <c r="E20" s="146">
        <f>'ASA3'!C26</f>
        <v>-94432</v>
      </c>
      <c r="F20" s="146">
        <f>'ASA3'!D26</f>
        <v>0</v>
      </c>
      <c r="G20" s="146">
        <f>'ASA3'!E26</f>
        <v>94432</v>
      </c>
      <c r="H20" s="146">
        <f>'ASA3'!F26</f>
        <v>0</v>
      </c>
      <c r="I20" s="146">
        <f>'ASA3'!G26</f>
        <v>0</v>
      </c>
      <c r="J20" s="146">
        <f>'ASA3'!H26</f>
        <v>0</v>
      </c>
      <c r="K20" s="146">
        <f>'ASA3'!I26</f>
        <v>0</v>
      </c>
      <c r="L20" s="146">
        <f>'ASA3'!J26</f>
        <v>0</v>
      </c>
      <c r="M20" s="146">
        <f>'ASA3'!K26</f>
        <v>0</v>
      </c>
    </row>
    <row r="21" spans="2:13" s="18" customFormat="1" ht="13.5" customHeight="1" thickBot="1">
      <c r="B21" s="189" t="str">
        <f>'ASA3'!A28</f>
        <v>Beginning Fund Balances - July 1, 2017</v>
      </c>
      <c r="C21" s="186"/>
      <c r="D21" s="187"/>
      <c r="E21" s="147">
        <f>'ASA3'!C28</f>
        <v>1136266</v>
      </c>
      <c r="F21" s="147">
        <f>'ASA3'!D28</f>
        <v>124388</v>
      </c>
      <c r="G21" s="147">
        <f>'ASA3'!E28</f>
        <v>41997</v>
      </c>
      <c r="H21" s="147">
        <f>'ASA3'!F28</f>
        <v>233242</v>
      </c>
      <c r="I21" s="147">
        <f>'ASA3'!G28</f>
        <v>215787</v>
      </c>
      <c r="J21" s="147">
        <f>'ASA3'!H28</f>
        <v>0</v>
      </c>
      <c r="K21" s="147">
        <f>'ASA3'!I28</f>
        <v>1352932</v>
      </c>
      <c r="L21" s="147">
        <f>'ASA3'!J28</f>
        <v>94632</v>
      </c>
      <c r="M21" s="147">
        <f>'ASA3'!K28</f>
        <v>2828666</v>
      </c>
    </row>
    <row r="22" spans="2:13" s="18" customFormat="1" thickTop="1">
      <c r="B22" s="183" t="s">
        <v>100</v>
      </c>
      <c r="C22" s="184"/>
      <c r="D22" s="188"/>
      <c r="E22" s="147">
        <f>'ASA3'!C29</f>
        <v>0</v>
      </c>
      <c r="F22" s="147">
        <f>'ASA3'!D29</f>
        <v>0</v>
      </c>
      <c r="G22" s="147">
        <f>'ASA3'!E29</f>
        <v>0</v>
      </c>
      <c r="H22" s="147">
        <f>'ASA3'!F29</f>
        <v>0</v>
      </c>
      <c r="I22" s="147">
        <f>'ASA3'!G29</f>
        <v>0</v>
      </c>
      <c r="J22" s="147">
        <f>'ASA3'!H29</f>
        <v>0</v>
      </c>
      <c r="K22" s="147">
        <f>'ASA3'!I29</f>
        <v>0</v>
      </c>
      <c r="L22" s="147">
        <f>'ASA3'!J29</f>
        <v>0</v>
      </c>
      <c r="M22" s="147">
        <f>'ASA3'!K29</f>
        <v>0</v>
      </c>
    </row>
    <row r="23" spans="2:13" s="18" customFormat="1" ht="13.5" customHeight="1" thickBot="1">
      <c r="B23" s="189" t="str">
        <f>'ASA3'!A30</f>
        <v>Ending Fund Balances June 30, 2018</v>
      </c>
      <c r="C23" s="186"/>
      <c r="D23" s="187"/>
      <c r="E23" s="148">
        <f>SUM(E18,E20,E21,E22)-E19</f>
        <v>1722260</v>
      </c>
      <c r="F23" s="148">
        <f>'ASA3'!D30</f>
        <v>93988</v>
      </c>
      <c r="G23" s="148">
        <f>'ASA3'!E30</f>
        <v>-1093</v>
      </c>
      <c r="H23" s="148">
        <f>'ASA3'!F30</f>
        <v>266813</v>
      </c>
      <c r="I23" s="148">
        <f>'ASA3'!G30</f>
        <v>210886</v>
      </c>
      <c r="J23" s="148">
        <f>'ASA3'!H30</f>
        <v>0</v>
      </c>
      <c r="K23" s="148">
        <f>'ASA3'!I30</f>
        <v>1434100</v>
      </c>
      <c r="L23" s="148">
        <f>'ASA3'!J30</f>
        <v>92633</v>
      </c>
      <c r="M23" s="148">
        <f>'ASA3'!K30</f>
        <v>362705</v>
      </c>
    </row>
    <row r="24" spans="2:13" s="18" customFormat="1" ht="12" thickTop="1">
      <c r="B24" s="8"/>
      <c r="C24" s="107"/>
      <c r="D24" s="108"/>
      <c r="E24" s="108"/>
      <c r="F24" s="108"/>
      <c r="G24" s="108"/>
      <c r="H24" s="108"/>
      <c r="I24" s="108"/>
      <c r="J24" s="108"/>
      <c r="K24" s="108"/>
      <c r="L24" s="108"/>
    </row>
    <row r="25" spans="2:13" s="18" customFormat="1" ht="11.25"/>
    <row r="26" spans="2:13" s="18" customFormat="1" ht="6" customHeight="1"/>
    <row r="27" spans="2:13" s="18" customFormat="1" ht="34.9" customHeight="1"/>
    <row r="28" spans="2:13" ht="14.1" customHeight="1"/>
    <row r="29" spans="2:13" s="18" customFormat="1" ht="11.25"/>
    <row r="30" spans="2:13" s="18" customFormat="1" ht="12.2" customHeight="1"/>
    <row r="31" spans="2:13" s="18" customFormat="1" ht="12.2" customHeight="1"/>
    <row r="32" spans="2:13" s="18" customFormat="1" ht="12.2" customHeight="1"/>
    <row r="33" spans="1:15" s="18" customFormat="1" ht="12.2" customHeight="1"/>
    <row r="34" spans="1:15" s="18" customFormat="1" ht="12.2" customHeight="1"/>
    <row r="35" spans="1:15" s="18" customFormat="1" ht="12.2" customHeight="1"/>
    <row r="36" spans="1:15" s="18" customFormat="1" ht="12.2" customHeight="1"/>
    <row r="37" spans="1:15" s="18" customFormat="1" ht="12.2" customHeight="1"/>
    <row r="38" spans="1:15" s="18" customFormat="1" ht="12.2" customHeight="1"/>
    <row r="39" spans="1:15" s="18" customFormat="1" ht="12.2" customHeight="1"/>
    <row r="40" spans="1:15" s="18" customFormat="1" ht="12.2" customHeight="1"/>
    <row r="41" spans="1:15" s="18" customFormat="1" ht="12.2" customHeight="1"/>
    <row r="42" spans="1:15" ht="2.25" customHeight="1">
      <c r="A42" s="109"/>
    </row>
    <row r="44" spans="1:15" s="110" customFormat="1">
      <c r="N44" s="94"/>
      <c r="O44" s="94"/>
    </row>
    <row r="45" spans="1:15" s="18" customFormat="1">
      <c r="B45" s="192"/>
      <c r="N45" s="94"/>
      <c r="O45" s="94"/>
    </row>
    <row r="46" spans="1:15" s="18" customFormat="1" ht="12.2" customHeight="1">
      <c r="N46" s="94"/>
      <c r="O46" s="94"/>
    </row>
    <row r="47" spans="1:15" s="18" customFormat="1" ht="12.2" customHeight="1">
      <c r="N47" s="94"/>
      <c r="O47" s="94"/>
    </row>
    <row r="48" spans="1:15" s="18" customFormat="1" ht="12.2" customHeight="1">
      <c r="N48" s="94"/>
      <c r="O48" s="94"/>
    </row>
    <row r="49" spans="1:15" s="18" customFormat="1" ht="12.2" customHeight="1">
      <c r="N49" s="94"/>
      <c r="O49" s="94"/>
    </row>
    <row r="50" spans="1:15" s="18" customFormat="1" ht="12.2" customHeight="1">
      <c r="N50" s="94"/>
      <c r="O50" s="94"/>
    </row>
    <row r="51" spans="1:15" s="18" customFormat="1" ht="12.2" customHeight="1">
      <c r="N51" s="94"/>
      <c r="O51" s="94"/>
    </row>
    <row r="52" spans="1:15" s="18" customFormat="1" ht="12.2" customHeight="1">
      <c r="N52" s="94"/>
      <c r="O52" s="94"/>
    </row>
    <row r="53" spans="1:15" s="18" customFormat="1" ht="12.2" customHeight="1">
      <c r="N53" s="94"/>
      <c r="O53" s="94"/>
    </row>
    <row r="54" spans="1:15" s="18" customFormat="1" ht="12.2" customHeight="1">
      <c r="N54" s="94"/>
      <c r="O54" s="94"/>
    </row>
    <row r="55" spans="1:15" s="18" customFormat="1" ht="12.2" customHeight="1">
      <c r="N55" s="94"/>
      <c r="O55" s="94"/>
    </row>
    <row r="56" spans="1:15" s="18" customFormat="1" ht="12.2" customHeight="1">
      <c r="N56" s="94"/>
      <c r="O56" s="94"/>
    </row>
    <row r="57" spans="1:15" s="18" customFormat="1" ht="12.2" customHeight="1">
      <c r="A57" s="111"/>
      <c r="N57" s="94"/>
      <c r="O57" s="94"/>
    </row>
    <row r="58" spans="1:15" ht="3.75" customHeight="1"/>
    <row r="60" spans="1:15">
      <c r="N60" s="109"/>
    </row>
    <row r="61" spans="1:15">
      <c r="N61" s="109"/>
    </row>
    <row r="62" spans="1:15">
      <c r="N62" s="109"/>
    </row>
    <row r="63" spans="1:15">
      <c r="N63" s="109"/>
    </row>
    <row r="64" spans="1:15">
      <c r="N64" s="109"/>
    </row>
    <row r="65" spans="14:14">
      <c r="N65" s="109"/>
    </row>
    <row r="66" spans="14:14">
      <c r="N66" s="109"/>
    </row>
    <row r="67" spans="14:14">
      <c r="N67" s="109"/>
    </row>
    <row r="68" spans="14:14">
      <c r="N68" s="109"/>
    </row>
    <row r="69" spans="14:14">
      <c r="N69" s="109"/>
    </row>
    <row r="70" spans="14:14">
      <c r="N70" s="109"/>
    </row>
    <row r="71" spans="14:14">
      <c r="N71" s="109"/>
    </row>
  </sheetData>
  <sheetProtection algorithmName="SHA-512" hashValue="yqPggz7opZMxMKOzzCQHzzhCV7CfXsGdVitbdADnhzH9BTBIf0ePaV9kndDd4Qbnoi1GfYWvJaDEzdiHb4wmsw==" saltValue="Wjza7irq1/C8eG6y++Hu0g==" spinCount="100000" sheet="1" objects="1" scenarios="1"/>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sheetPr codeName="Sheet1"/>
  <dimension ref="A1:G53"/>
  <sheetViews>
    <sheetView showGridLines="0" topLeftCell="A16" zoomScaleNormal="100" workbookViewId="0">
      <selection activeCell="B50" sqref="B50"/>
    </sheetView>
  </sheetViews>
  <sheetFormatPr defaultRowHeight="12.75"/>
  <cols>
    <col min="1" max="1" width="3.140625" customWidth="1"/>
    <col min="2" max="6" width="30.7109375" customWidth="1"/>
    <col min="7" max="7" width="6" customWidth="1"/>
  </cols>
  <sheetData>
    <row r="1" spans="1:7">
      <c r="A1" s="414" t="s">
        <v>173</v>
      </c>
      <c r="B1" s="414"/>
      <c r="C1" s="414"/>
      <c r="D1" s="414"/>
      <c r="E1" s="414"/>
      <c r="F1" s="414"/>
      <c r="G1" s="414"/>
    </row>
    <row r="2" spans="1:7">
      <c r="A2" s="310"/>
      <c r="B2" s="310"/>
      <c r="C2" s="310"/>
      <c r="D2" s="310"/>
      <c r="E2" s="310"/>
      <c r="F2" s="310"/>
      <c r="G2" s="310"/>
    </row>
    <row r="3" spans="1:7">
      <c r="A3" s="303"/>
      <c r="B3" s="311" t="s">
        <v>109</v>
      </c>
      <c r="C3" s="303"/>
      <c r="D3" s="303"/>
      <c r="E3" s="303"/>
      <c r="F3" s="312"/>
      <c r="G3" s="303"/>
    </row>
    <row r="4" spans="1:7">
      <c r="A4" s="303"/>
      <c r="B4" s="311" t="s">
        <v>110</v>
      </c>
      <c r="C4" s="303"/>
      <c r="D4" s="303"/>
      <c r="E4" s="303"/>
      <c r="F4" s="312"/>
      <c r="G4" s="303"/>
    </row>
    <row r="5" spans="1:7">
      <c r="A5" s="303"/>
      <c r="B5" s="313"/>
      <c r="C5" s="303"/>
      <c r="D5" s="303"/>
      <c r="E5" s="303"/>
      <c r="F5" s="312"/>
      <c r="G5" s="303"/>
    </row>
    <row r="6" spans="1:7">
      <c r="A6" s="314"/>
      <c r="B6" s="315">
        <v>0</v>
      </c>
      <c r="C6" s="314"/>
      <c r="D6" s="314"/>
      <c r="E6" s="314"/>
      <c r="F6" s="316"/>
      <c r="G6" s="314"/>
    </row>
    <row r="7" spans="1:7">
      <c r="A7" s="314"/>
      <c r="B7" s="317">
        <v>0</v>
      </c>
      <c r="C7" s="314"/>
      <c r="D7" s="314"/>
      <c r="E7" s="314"/>
      <c r="F7" s="316"/>
      <c r="G7" s="314"/>
    </row>
    <row r="8" spans="1:7">
      <c r="A8" s="303"/>
      <c r="B8" s="313"/>
      <c r="C8" s="303"/>
      <c r="D8" s="303"/>
      <c r="E8" s="303"/>
      <c r="F8" s="312"/>
      <c r="G8" s="303"/>
    </row>
    <row r="9" spans="1:7" ht="13.5" thickBot="1">
      <c r="A9" s="303"/>
      <c r="B9" s="410" t="s">
        <v>2</v>
      </c>
      <c r="C9" s="411"/>
      <c r="D9" s="411"/>
      <c r="E9" s="411"/>
      <c r="F9" s="411"/>
      <c r="G9" s="312"/>
    </row>
    <row r="10" spans="1:7">
      <c r="A10" s="303"/>
      <c r="B10" s="318"/>
      <c r="C10" s="319"/>
      <c r="D10" s="320"/>
      <c r="E10" s="321"/>
      <c r="F10" s="320"/>
      <c r="G10" s="303"/>
    </row>
    <row r="11" spans="1:7" ht="13.5" thickBot="1">
      <c r="A11" s="303"/>
      <c r="B11" s="322"/>
      <c r="C11" s="323"/>
      <c r="D11" s="324"/>
      <c r="E11" s="325"/>
      <c r="F11" s="326"/>
      <c r="G11" s="303"/>
    </row>
    <row r="12" spans="1:7">
      <c r="A12" s="303"/>
      <c r="B12" s="327" t="s">
        <v>75</v>
      </c>
      <c r="C12" s="328" t="s">
        <v>9</v>
      </c>
      <c r="D12" s="329" t="s">
        <v>93</v>
      </c>
      <c r="E12" s="329" t="s">
        <v>94</v>
      </c>
      <c r="F12" s="330" t="s">
        <v>76</v>
      </c>
      <c r="G12" s="303"/>
    </row>
    <row r="13" spans="1:7">
      <c r="A13" s="303"/>
      <c r="B13" s="331" t="s">
        <v>217</v>
      </c>
      <c r="C13" s="332" t="s">
        <v>226</v>
      </c>
      <c r="D13" s="333" t="s">
        <v>236</v>
      </c>
      <c r="E13" s="333" t="s">
        <v>230</v>
      </c>
      <c r="F13" s="333" t="s">
        <v>229</v>
      </c>
      <c r="G13" s="303"/>
    </row>
    <row r="14" spans="1:7">
      <c r="A14" s="303"/>
      <c r="B14" s="331" t="s">
        <v>218</v>
      </c>
      <c r="C14" s="332" t="s">
        <v>227</v>
      </c>
      <c r="D14" s="333" t="s">
        <v>237</v>
      </c>
      <c r="E14" s="333" t="s">
        <v>231</v>
      </c>
      <c r="F14" s="333"/>
      <c r="G14" s="303"/>
    </row>
    <row r="15" spans="1:7">
      <c r="A15" s="303"/>
      <c r="B15" s="331" t="s">
        <v>219</v>
      </c>
      <c r="C15" s="332" t="s">
        <v>228</v>
      </c>
      <c r="D15" s="333" t="s">
        <v>238</v>
      </c>
      <c r="E15" s="333" t="s">
        <v>232</v>
      </c>
      <c r="F15" s="333"/>
      <c r="G15" s="303"/>
    </row>
    <row r="16" spans="1:7">
      <c r="A16" s="303"/>
      <c r="B16" s="331" t="s">
        <v>220</v>
      </c>
      <c r="C16" s="334"/>
      <c r="D16" s="333" t="s">
        <v>239</v>
      </c>
      <c r="E16" s="333" t="s">
        <v>233</v>
      </c>
      <c r="F16" s="333"/>
      <c r="G16" s="303"/>
    </row>
    <row r="17" spans="2:6">
      <c r="B17" s="331" t="s">
        <v>221</v>
      </c>
      <c r="C17" s="334"/>
      <c r="D17" s="333" t="s">
        <v>240</v>
      </c>
      <c r="E17" s="333" t="s">
        <v>234</v>
      </c>
      <c r="F17" s="333"/>
    </row>
    <row r="18" spans="2:6">
      <c r="B18" s="331" t="s">
        <v>225</v>
      </c>
      <c r="C18" s="334"/>
      <c r="D18" s="333" t="s">
        <v>241</v>
      </c>
      <c r="E18" s="333" t="s">
        <v>235</v>
      </c>
      <c r="F18" s="333"/>
    </row>
    <row r="19" spans="2:6">
      <c r="B19" s="331" t="s">
        <v>222</v>
      </c>
      <c r="C19" s="334"/>
      <c r="D19" s="333" t="s">
        <v>242</v>
      </c>
      <c r="E19" s="333"/>
      <c r="F19" s="333"/>
    </row>
    <row r="20" spans="2:6">
      <c r="B20" s="331" t="s">
        <v>224</v>
      </c>
      <c r="C20" s="334"/>
      <c r="D20" s="333"/>
      <c r="E20" s="333"/>
      <c r="F20" s="333"/>
    </row>
    <row r="21" spans="2:6">
      <c r="B21" s="331" t="s">
        <v>223</v>
      </c>
      <c r="C21" s="334"/>
      <c r="D21" s="333"/>
      <c r="E21" s="333"/>
      <c r="F21" s="333"/>
    </row>
    <row r="22" spans="2:6">
      <c r="B22" s="331"/>
      <c r="C22" s="332"/>
      <c r="D22" s="333"/>
      <c r="E22" s="333"/>
      <c r="F22" s="333"/>
    </row>
    <row r="23" spans="2:6">
      <c r="B23" s="331"/>
      <c r="C23" s="335"/>
      <c r="D23" s="333"/>
      <c r="E23" s="333"/>
      <c r="F23" s="333"/>
    </row>
    <row r="24" spans="2:6">
      <c r="B24" s="331"/>
      <c r="C24" s="332"/>
      <c r="D24" s="333"/>
      <c r="E24" s="333"/>
      <c r="F24" s="333"/>
    </row>
    <row r="25" spans="2:6">
      <c r="B25" s="331"/>
      <c r="C25" s="336"/>
      <c r="D25" s="333"/>
      <c r="E25" s="333"/>
      <c r="F25" s="333"/>
    </row>
    <row r="26" spans="2:6">
      <c r="B26" s="331"/>
      <c r="C26" s="336"/>
      <c r="D26" s="333"/>
      <c r="E26" s="333"/>
      <c r="F26" s="333"/>
    </row>
    <row r="27" spans="2:6">
      <c r="B27" s="331"/>
      <c r="C27" s="336"/>
      <c r="D27" s="333"/>
      <c r="E27" s="333"/>
      <c r="F27" s="333"/>
    </row>
    <row r="28" spans="2:6">
      <c r="B28" s="331"/>
      <c r="C28" s="336"/>
      <c r="D28" s="333"/>
      <c r="E28" s="333"/>
      <c r="F28" s="333"/>
    </row>
    <row r="29" spans="2:6">
      <c r="B29" s="331"/>
      <c r="C29" s="336"/>
      <c r="D29" s="333"/>
      <c r="E29" s="333"/>
      <c r="F29" s="333"/>
    </row>
    <row r="30" spans="2:6">
      <c r="B30" s="331"/>
      <c r="C30" s="336"/>
      <c r="D30" s="333"/>
      <c r="E30" s="333"/>
      <c r="F30" s="333"/>
    </row>
    <row r="31" spans="2:6" ht="13.5" thickBot="1">
      <c r="B31" s="337"/>
      <c r="C31" s="338"/>
      <c r="D31" s="339"/>
      <c r="E31" s="339"/>
      <c r="F31" s="339"/>
    </row>
    <row r="32" spans="2:6" ht="13.5" thickTop="1">
      <c r="B32" s="340"/>
      <c r="C32" s="334"/>
      <c r="D32" s="332"/>
      <c r="E32" s="332"/>
      <c r="F32" s="332"/>
    </row>
    <row r="33" spans="2:6">
      <c r="B33" s="412" t="s">
        <v>8</v>
      </c>
      <c r="C33" s="413"/>
      <c r="D33" s="413"/>
      <c r="E33" s="413"/>
      <c r="F33" s="413"/>
    </row>
    <row r="34" spans="2:6" ht="13.5" thickBot="1">
      <c r="B34" s="341"/>
      <c r="C34" s="342"/>
      <c r="D34" s="342"/>
      <c r="E34" s="342"/>
      <c r="F34" s="342"/>
    </row>
    <row r="35" spans="2:6">
      <c r="B35" s="327" t="s">
        <v>75</v>
      </c>
      <c r="C35" s="330" t="s">
        <v>9</v>
      </c>
      <c r="D35" s="330" t="s">
        <v>77</v>
      </c>
      <c r="E35" s="330" t="s">
        <v>86</v>
      </c>
      <c r="F35" s="343"/>
    </row>
    <row r="36" spans="2:6">
      <c r="B36" s="344" t="s">
        <v>251</v>
      </c>
      <c r="C36" s="345" t="s">
        <v>246</v>
      </c>
      <c r="D36" s="345" t="s">
        <v>244</v>
      </c>
      <c r="E36" s="345" t="s">
        <v>243</v>
      </c>
      <c r="F36" s="346"/>
    </row>
    <row r="37" spans="2:6">
      <c r="B37" s="347" t="s">
        <v>252</v>
      </c>
      <c r="C37" s="348" t="s">
        <v>247</v>
      </c>
      <c r="D37" s="345" t="s">
        <v>245</v>
      </c>
      <c r="E37" s="345"/>
      <c r="F37" s="346"/>
    </row>
    <row r="38" spans="2:6">
      <c r="B38" s="347" t="s">
        <v>253</v>
      </c>
      <c r="C38" s="348" t="s">
        <v>248</v>
      </c>
      <c r="D38" s="345"/>
      <c r="E38" s="345"/>
      <c r="F38" s="346"/>
    </row>
    <row r="39" spans="2:6">
      <c r="B39" s="347" t="s">
        <v>254</v>
      </c>
      <c r="C39" s="348" t="s">
        <v>249</v>
      </c>
      <c r="D39" s="345"/>
      <c r="E39" s="345"/>
      <c r="F39" s="346"/>
    </row>
    <row r="40" spans="2:6">
      <c r="B40" s="347" t="s">
        <v>255</v>
      </c>
      <c r="C40" s="348" t="s">
        <v>250</v>
      </c>
      <c r="D40" s="345"/>
      <c r="E40" s="345"/>
      <c r="F40" s="346"/>
    </row>
    <row r="41" spans="2:6">
      <c r="B41" s="347" t="s">
        <v>256</v>
      </c>
      <c r="C41" s="348"/>
      <c r="D41" s="345"/>
      <c r="E41" s="345"/>
      <c r="F41" s="346"/>
    </row>
    <row r="42" spans="2:6">
      <c r="B42" s="347" t="s">
        <v>257</v>
      </c>
      <c r="C42" s="348"/>
      <c r="D42" s="345"/>
      <c r="E42" s="345"/>
      <c r="F42" s="346"/>
    </row>
    <row r="43" spans="2:6">
      <c r="B43" s="347" t="s">
        <v>258</v>
      </c>
      <c r="C43" s="348"/>
      <c r="D43" s="345"/>
      <c r="E43" s="345"/>
      <c r="F43" s="346"/>
    </row>
    <row r="44" spans="2:6">
      <c r="B44" s="347" t="s">
        <v>259</v>
      </c>
      <c r="C44" s="348"/>
      <c r="D44" s="345"/>
      <c r="E44" s="345"/>
      <c r="F44" s="346"/>
    </row>
    <row r="45" spans="2:6">
      <c r="B45" s="347" t="s">
        <v>260</v>
      </c>
      <c r="C45" s="348"/>
      <c r="D45" s="345"/>
      <c r="E45" s="345"/>
      <c r="F45" s="346"/>
    </row>
    <row r="46" spans="2:6">
      <c r="B46" s="347" t="s">
        <v>261</v>
      </c>
      <c r="C46" s="348"/>
      <c r="D46" s="345"/>
      <c r="E46" s="345"/>
      <c r="F46" s="346"/>
    </row>
    <row r="47" spans="2:6">
      <c r="B47" s="347" t="s">
        <v>262</v>
      </c>
      <c r="C47" s="348"/>
      <c r="D47" s="345"/>
      <c r="E47" s="345"/>
      <c r="F47" s="346"/>
    </row>
    <row r="48" spans="2:6">
      <c r="B48" s="347" t="s">
        <v>263</v>
      </c>
      <c r="C48" s="348"/>
      <c r="D48" s="345"/>
      <c r="E48" s="345"/>
      <c r="F48" s="346"/>
    </row>
    <row r="49" spans="2:6">
      <c r="B49" s="344" t="s">
        <v>264</v>
      </c>
      <c r="C49" s="345"/>
      <c r="D49" s="345"/>
      <c r="E49" s="345"/>
      <c r="F49" s="346"/>
    </row>
    <row r="50" spans="2:6">
      <c r="B50" s="349"/>
      <c r="C50" s="350"/>
      <c r="D50" s="345"/>
      <c r="E50" s="345"/>
      <c r="F50" s="346"/>
    </row>
    <row r="51" spans="2:6">
      <c r="B51" s="344"/>
      <c r="C51" s="345"/>
      <c r="D51" s="345"/>
      <c r="E51" s="345"/>
      <c r="F51" s="346"/>
    </row>
    <row r="52" spans="2:6" ht="13.5" thickBot="1">
      <c r="B52" s="351"/>
      <c r="C52" s="352"/>
      <c r="D52" s="353"/>
      <c r="E52" s="353"/>
      <c r="F52" s="346"/>
    </row>
    <row r="53" spans="2:6" ht="13.5" thickTop="1">
      <c r="B53" s="354"/>
      <c r="C53" s="354"/>
      <c r="D53" s="355"/>
      <c r="E53" s="355"/>
      <c r="F53" s="356"/>
    </row>
  </sheetData>
  <sheetProtection insertRows="0" selectLockedCells="1"/>
  <mergeCells count="3">
    <mergeCell ref="B9:F9"/>
    <mergeCell ref="B33:F33"/>
    <mergeCell ref="A1:G1"/>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sheetPr codeName="Sheet7"/>
  <dimension ref="A1:E96"/>
  <sheetViews>
    <sheetView showGridLines="0" workbookViewId="0">
      <selection activeCell="D36" sqref="D36"/>
    </sheetView>
  </sheetViews>
  <sheetFormatPr defaultRowHeight="12.75"/>
  <cols>
    <col min="1" max="1" width="30.7109375" customWidth="1"/>
    <col min="2" max="2" width="24.7109375" customWidth="1"/>
    <col min="4" max="4" width="30.7109375" customWidth="1"/>
    <col min="5" max="5" width="24.7109375" customWidth="1"/>
  </cols>
  <sheetData>
    <row r="1" spans="1:5" ht="21.75" customHeight="1">
      <c r="A1" s="415" t="s">
        <v>101</v>
      </c>
      <c r="B1" s="416"/>
      <c r="C1" s="416"/>
      <c r="D1" s="416"/>
      <c r="E1" s="416"/>
    </row>
    <row r="2" spans="1:5">
      <c r="A2" s="367" t="s">
        <v>194</v>
      </c>
      <c r="B2" s="302"/>
      <c r="C2" s="303"/>
      <c r="D2" s="303"/>
      <c r="E2" s="303"/>
    </row>
    <row r="3" spans="1:5">
      <c r="A3" s="368" t="s">
        <v>195</v>
      </c>
    </row>
    <row r="4" spans="1:5">
      <c r="A4" s="368"/>
    </row>
    <row r="5" spans="1:5">
      <c r="A5" s="366" t="str">
        <f>'ASA1'!C9</f>
        <v>Wood River-Hartford District #15</v>
      </c>
    </row>
    <row r="6" spans="1:5">
      <c r="A6" s="366" t="str">
        <f>'ASA1'!C10</f>
        <v>41-057-0150-03</v>
      </c>
    </row>
    <row r="7" spans="1:5">
      <c r="A7" s="360" t="s">
        <v>95</v>
      </c>
      <c r="B7" s="359" t="s">
        <v>91</v>
      </c>
      <c r="C7" s="303"/>
      <c r="D7" s="304" t="s">
        <v>95</v>
      </c>
      <c r="E7" s="305" t="s">
        <v>91</v>
      </c>
    </row>
    <row r="8" spans="1:5">
      <c r="A8" s="361" t="s">
        <v>331</v>
      </c>
      <c r="B8" s="425">
        <v>6977.74</v>
      </c>
      <c r="C8" s="306"/>
      <c r="D8" s="307" t="s">
        <v>373</v>
      </c>
      <c r="E8" s="427">
        <v>40137.160000000003</v>
      </c>
    </row>
    <row r="9" spans="1:5">
      <c r="A9" s="361" t="s">
        <v>332</v>
      </c>
      <c r="B9" s="425">
        <v>37954.58</v>
      </c>
      <c r="C9" s="306"/>
      <c r="D9" s="307" t="s">
        <v>374</v>
      </c>
      <c r="E9" s="427">
        <v>2800</v>
      </c>
    </row>
    <row r="10" spans="1:5">
      <c r="A10" s="361" t="s">
        <v>333</v>
      </c>
      <c r="B10" s="425">
        <v>4829.28</v>
      </c>
      <c r="C10" s="306"/>
      <c r="D10" s="307" t="s">
        <v>375</v>
      </c>
      <c r="E10" s="427">
        <v>6941.2</v>
      </c>
    </row>
    <row r="11" spans="1:5">
      <c r="A11" s="361" t="s">
        <v>334</v>
      </c>
      <c r="B11" s="425">
        <v>135241.14000000001</v>
      </c>
      <c r="C11" s="306"/>
      <c r="D11" s="307" t="s">
        <v>376</v>
      </c>
      <c r="E11" s="427">
        <v>28900</v>
      </c>
    </row>
    <row r="12" spans="1:5">
      <c r="A12" s="361" t="s">
        <v>335</v>
      </c>
      <c r="B12" s="425">
        <v>2522323.13</v>
      </c>
      <c r="C12" s="306"/>
      <c r="D12" s="307" t="s">
        <v>377</v>
      </c>
      <c r="E12" s="427">
        <v>13479.73</v>
      </c>
    </row>
    <row r="13" spans="1:5">
      <c r="A13" s="361" t="s">
        <v>336</v>
      </c>
      <c r="B13" s="425">
        <v>14455</v>
      </c>
      <c r="C13" s="306"/>
      <c r="D13" s="307" t="s">
        <v>378</v>
      </c>
      <c r="E13" s="427">
        <v>6132</v>
      </c>
    </row>
    <row r="14" spans="1:5">
      <c r="A14" s="361" t="s">
        <v>337</v>
      </c>
      <c r="B14" s="425">
        <v>22244.48</v>
      </c>
      <c r="C14" s="306"/>
      <c r="D14" s="307" t="s">
        <v>379</v>
      </c>
      <c r="E14" s="427">
        <v>5698.25</v>
      </c>
    </row>
    <row r="15" spans="1:5">
      <c r="A15" s="361" t="s">
        <v>338</v>
      </c>
      <c r="B15" s="425">
        <v>47968.23</v>
      </c>
      <c r="C15" s="306"/>
      <c r="D15" s="307" t="s">
        <v>380</v>
      </c>
      <c r="E15" s="427">
        <v>6660</v>
      </c>
    </row>
    <row r="16" spans="1:5">
      <c r="A16" s="361" t="s">
        <v>339</v>
      </c>
      <c r="B16" s="425">
        <v>6429.03</v>
      </c>
      <c r="C16" s="306"/>
      <c r="D16" s="307" t="s">
        <v>381</v>
      </c>
      <c r="E16" s="427">
        <v>10092.620000000001</v>
      </c>
    </row>
    <row r="17" spans="1:5">
      <c r="A17" s="361" t="s">
        <v>340</v>
      </c>
      <c r="B17" s="425">
        <v>5050</v>
      </c>
      <c r="C17" s="306"/>
      <c r="D17" s="307" t="s">
        <v>382</v>
      </c>
      <c r="E17" s="427">
        <v>17174</v>
      </c>
    </row>
    <row r="18" spans="1:5">
      <c r="A18" s="361" t="s">
        <v>266</v>
      </c>
      <c r="B18" s="425">
        <v>366150</v>
      </c>
      <c r="C18" s="306"/>
      <c r="D18" s="307" t="s">
        <v>383</v>
      </c>
      <c r="E18" s="427">
        <v>221234.74</v>
      </c>
    </row>
    <row r="19" spans="1:5">
      <c r="A19" s="361" t="s">
        <v>341</v>
      </c>
      <c r="B19" s="425">
        <v>7706.11</v>
      </c>
      <c r="C19" s="306"/>
      <c r="D19" s="307" t="s">
        <v>384</v>
      </c>
      <c r="E19" s="427">
        <v>3571.6</v>
      </c>
    </row>
    <row r="20" spans="1:5">
      <c r="A20" s="361" t="s">
        <v>342</v>
      </c>
      <c r="B20" s="425">
        <v>496985.31</v>
      </c>
      <c r="C20" s="306"/>
      <c r="D20" s="307" t="s">
        <v>385</v>
      </c>
      <c r="E20" s="427">
        <v>68040.77</v>
      </c>
    </row>
    <row r="21" spans="1:5">
      <c r="A21" s="361" t="s">
        <v>343</v>
      </c>
      <c r="B21" s="425">
        <v>10556.17</v>
      </c>
      <c r="C21" s="306"/>
      <c r="D21" s="307" t="s">
        <v>386</v>
      </c>
      <c r="E21" s="427">
        <v>322497.64</v>
      </c>
    </row>
    <row r="22" spans="1:5">
      <c r="A22" s="361" t="s">
        <v>344</v>
      </c>
      <c r="B22" s="425">
        <v>3808</v>
      </c>
      <c r="C22" s="306"/>
      <c r="D22" s="307" t="s">
        <v>387</v>
      </c>
      <c r="E22" s="427">
        <v>3113.6</v>
      </c>
    </row>
    <row r="23" spans="1:5">
      <c r="A23" s="361" t="s">
        <v>345</v>
      </c>
      <c r="B23" s="425">
        <v>6339.5</v>
      </c>
      <c r="C23" s="306"/>
      <c r="D23" s="307" t="s">
        <v>388</v>
      </c>
      <c r="E23" s="427">
        <v>148912.4</v>
      </c>
    </row>
    <row r="24" spans="1:5">
      <c r="A24" s="361" t="s">
        <v>346</v>
      </c>
      <c r="B24" s="425">
        <v>7319.76</v>
      </c>
      <c r="C24" s="306"/>
      <c r="D24" s="307" t="s">
        <v>389</v>
      </c>
      <c r="E24" s="427">
        <v>4500</v>
      </c>
    </row>
    <row r="25" spans="1:5">
      <c r="A25" s="361" t="s">
        <v>347</v>
      </c>
      <c r="B25" s="425">
        <v>5121.3599999999997</v>
      </c>
      <c r="C25" s="306"/>
      <c r="D25" s="307" t="s">
        <v>390</v>
      </c>
      <c r="E25" s="427">
        <v>48245.599999999999</v>
      </c>
    </row>
    <row r="26" spans="1:5">
      <c r="A26" s="361" t="s">
        <v>348</v>
      </c>
      <c r="B26" s="425">
        <v>65413.26</v>
      </c>
      <c r="C26" s="306"/>
      <c r="D26" s="307" t="s">
        <v>391</v>
      </c>
      <c r="E26" s="427">
        <v>98709.23</v>
      </c>
    </row>
    <row r="27" spans="1:5">
      <c r="A27" s="361" t="s">
        <v>349</v>
      </c>
      <c r="B27" s="425">
        <v>8880.6</v>
      </c>
      <c r="C27" s="306"/>
      <c r="D27" s="307" t="s">
        <v>392</v>
      </c>
      <c r="E27" s="427">
        <v>3300</v>
      </c>
    </row>
    <row r="28" spans="1:5">
      <c r="A28" s="361" t="s">
        <v>350</v>
      </c>
      <c r="B28" s="425">
        <v>13865.26</v>
      </c>
      <c r="C28" s="306"/>
      <c r="D28" s="307" t="s">
        <v>393</v>
      </c>
      <c r="E28" s="427">
        <v>18439.240000000002</v>
      </c>
    </row>
    <row r="29" spans="1:5">
      <c r="A29" s="361" t="s">
        <v>351</v>
      </c>
      <c r="B29" s="425">
        <v>5600</v>
      </c>
      <c r="C29" s="306"/>
      <c r="D29" s="307" t="s">
        <v>394</v>
      </c>
      <c r="E29" s="427">
        <v>4051.19</v>
      </c>
    </row>
    <row r="30" spans="1:5">
      <c r="A30" s="361" t="s">
        <v>352</v>
      </c>
      <c r="B30" s="425">
        <v>30113.7</v>
      </c>
      <c r="C30" s="306"/>
      <c r="D30" s="307" t="s">
        <v>395</v>
      </c>
      <c r="E30" s="427">
        <v>6292.04</v>
      </c>
    </row>
    <row r="31" spans="1:5">
      <c r="A31" s="361" t="s">
        <v>353</v>
      </c>
      <c r="B31" s="425">
        <v>6900</v>
      </c>
      <c r="C31" s="306"/>
      <c r="D31" s="307" t="s">
        <v>396</v>
      </c>
      <c r="E31" s="427">
        <v>15702.5</v>
      </c>
    </row>
    <row r="32" spans="1:5">
      <c r="A32" s="361" t="s">
        <v>354</v>
      </c>
      <c r="B32" s="425">
        <v>4109</v>
      </c>
      <c r="C32" s="306"/>
      <c r="D32" s="429" t="s">
        <v>397</v>
      </c>
      <c r="E32" s="427">
        <v>5040</v>
      </c>
    </row>
    <row r="33" spans="1:5">
      <c r="A33" s="361" t="s">
        <v>355</v>
      </c>
      <c r="B33" s="425">
        <v>27763.88</v>
      </c>
      <c r="C33" s="306"/>
      <c r="D33" s="429" t="s">
        <v>398</v>
      </c>
      <c r="E33" s="427">
        <v>49990.11</v>
      </c>
    </row>
    <row r="34" spans="1:5">
      <c r="A34" s="361" t="s">
        <v>356</v>
      </c>
      <c r="B34" s="425">
        <v>3351.5</v>
      </c>
      <c r="C34" s="306"/>
      <c r="D34" s="429" t="s">
        <v>399</v>
      </c>
      <c r="E34" s="427">
        <v>66835.27</v>
      </c>
    </row>
    <row r="35" spans="1:5">
      <c r="A35" s="361" t="s">
        <v>357</v>
      </c>
      <c r="B35" s="425">
        <v>3974.4</v>
      </c>
      <c r="C35" s="306"/>
      <c r="D35" s="429" t="s">
        <v>400</v>
      </c>
      <c r="E35" s="427">
        <v>36120</v>
      </c>
    </row>
    <row r="36" spans="1:5">
      <c r="A36" s="361" t="s">
        <v>358</v>
      </c>
      <c r="B36" s="425">
        <v>27110</v>
      </c>
      <c r="C36" s="306"/>
      <c r="D36" s="429"/>
      <c r="E36" s="427"/>
    </row>
    <row r="37" spans="1:5">
      <c r="A37" s="361" t="s">
        <v>359</v>
      </c>
      <c r="B37" s="425">
        <v>3624.26</v>
      </c>
      <c r="C37" s="306"/>
      <c r="D37" s="429"/>
      <c r="E37" s="427"/>
    </row>
    <row r="38" spans="1:5">
      <c r="A38" s="361" t="s">
        <v>360</v>
      </c>
      <c r="B38" s="425">
        <v>12928</v>
      </c>
      <c r="C38" s="306"/>
      <c r="D38" s="429"/>
      <c r="E38" s="427"/>
    </row>
    <row r="39" spans="1:5">
      <c r="A39" s="361" t="s">
        <v>361</v>
      </c>
      <c r="B39" s="425">
        <v>191580.36</v>
      </c>
      <c r="C39" s="306"/>
      <c r="D39" s="429"/>
      <c r="E39" s="427"/>
    </row>
    <row r="40" spans="1:5">
      <c r="A40" s="361" t="s">
        <v>362</v>
      </c>
      <c r="B40" s="425">
        <v>4416</v>
      </c>
      <c r="C40" s="306"/>
      <c r="D40" s="429"/>
      <c r="E40" s="427"/>
    </row>
    <row r="41" spans="1:5">
      <c r="A41" s="361" t="s">
        <v>363</v>
      </c>
      <c r="B41" s="425">
        <v>213243.33</v>
      </c>
      <c r="C41" s="306"/>
      <c r="D41" s="429"/>
      <c r="E41" s="427"/>
    </row>
    <row r="42" spans="1:5">
      <c r="A42" s="361" t="s">
        <v>364</v>
      </c>
      <c r="B42" s="425">
        <v>75533</v>
      </c>
      <c r="C42" s="306"/>
      <c r="D42" s="429"/>
      <c r="E42" s="427"/>
    </row>
    <row r="43" spans="1:5">
      <c r="A43" s="361" t="s">
        <v>365</v>
      </c>
      <c r="B43" s="425">
        <v>26955</v>
      </c>
      <c r="C43" s="306"/>
      <c r="D43" s="429"/>
      <c r="E43" s="427"/>
    </row>
    <row r="44" spans="1:5">
      <c r="A44" s="361" t="s">
        <v>366</v>
      </c>
      <c r="B44" s="425">
        <v>706759.92</v>
      </c>
      <c r="C44" s="306"/>
      <c r="D44" s="429"/>
      <c r="E44" s="427"/>
    </row>
    <row r="45" spans="1:5">
      <c r="A45" s="361" t="s">
        <v>367</v>
      </c>
      <c r="B45" s="425">
        <v>11844.28</v>
      </c>
      <c r="C45" s="306"/>
      <c r="D45" s="429"/>
      <c r="E45" s="427"/>
    </row>
    <row r="46" spans="1:5">
      <c r="A46" s="361" t="s">
        <v>368</v>
      </c>
      <c r="B46" s="425">
        <v>154114.20000000001</v>
      </c>
      <c r="C46" s="306"/>
      <c r="D46" s="429"/>
      <c r="E46" s="427"/>
    </row>
    <row r="47" spans="1:5">
      <c r="A47" s="361" t="s">
        <v>369</v>
      </c>
      <c r="B47" s="425">
        <v>51709.33</v>
      </c>
      <c r="C47" s="306"/>
      <c r="D47" s="429"/>
      <c r="E47" s="427"/>
    </row>
    <row r="48" spans="1:5">
      <c r="A48" s="361" t="s">
        <v>370</v>
      </c>
      <c r="B48" s="425">
        <v>38055</v>
      </c>
      <c r="C48" s="306"/>
      <c r="D48" s="429"/>
      <c r="E48" s="427"/>
    </row>
    <row r="49" spans="1:5">
      <c r="A49" s="361" t="s">
        <v>371</v>
      </c>
      <c r="B49" s="425">
        <v>66882.95</v>
      </c>
      <c r="C49" s="306"/>
      <c r="D49" s="429"/>
      <c r="E49" s="427"/>
    </row>
    <row r="50" spans="1:5">
      <c r="A50" s="362" t="s">
        <v>372</v>
      </c>
      <c r="B50" s="426">
        <v>4613.12</v>
      </c>
      <c r="C50" s="306"/>
      <c r="D50" s="357"/>
      <c r="E50" s="428"/>
    </row>
    <row r="51" spans="1:5">
      <c r="A51" s="303"/>
      <c r="B51" s="303"/>
      <c r="C51" s="303"/>
      <c r="D51" s="308"/>
      <c r="E51" s="308"/>
    </row>
    <row r="52" spans="1:5">
      <c r="A52" s="303"/>
      <c r="B52" s="303"/>
      <c r="C52" s="303"/>
      <c r="D52" s="308"/>
      <c r="E52" s="308"/>
    </row>
    <row r="53" spans="1:5">
      <c r="A53" s="303"/>
      <c r="B53" s="303"/>
      <c r="C53" s="303"/>
      <c r="D53" s="308"/>
      <c r="E53" s="308"/>
    </row>
    <row r="54" spans="1:5">
      <c r="A54" s="303"/>
      <c r="B54" s="303"/>
      <c r="C54" s="303"/>
      <c r="D54" s="308"/>
      <c r="E54" s="308"/>
    </row>
    <row r="55" spans="1:5">
      <c r="A55" s="303"/>
      <c r="B55" s="303"/>
      <c r="C55" s="303"/>
      <c r="D55" s="308"/>
      <c r="E55" s="308"/>
    </row>
    <row r="56" spans="1:5">
      <c r="A56" s="303"/>
      <c r="B56" s="303"/>
      <c r="C56" s="303"/>
      <c r="D56" s="308"/>
      <c r="E56" s="308"/>
    </row>
    <row r="57" spans="1:5">
      <c r="A57" s="303"/>
      <c r="B57" s="303"/>
      <c r="C57" s="303"/>
      <c r="D57" s="308"/>
      <c r="E57" s="308"/>
    </row>
    <row r="58" spans="1:5">
      <c r="A58" s="303"/>
      <c r="B58" s="303"/>
      <c r="C58" s="303"/>
      <c r="D58" s="308"/>
      <c r="E58" s="308"/>
    </row>
    <row r="59" spans="1:5">
      <c r="A59" s="303"/>
      <c r="B59" s="303"/>
      <c r="C59" s="303"/>
      <c r="D59" s="308"/>
      <c r="E59" s="308"/>
    </row>
    <row r="60" spans="1:5">
      <c r="A60" s="303"/>
      <c r="B60" s="303"/>
      <c r="C60" s="303"/>
      <c r="D60" s="308"/>
      <c r="E60" s="308"/>
    </row>
    <row r="61" spans="1:5">
      <c r="A61" s="303"/>
      <c r="B61" s="303"/>
      <c r="C61" s="303"/>
      <c r="D61" s="308"/>
      <c r="E61" s="308"/>
    </row>
    <row r="62" spans="1:5">
      <c r="A62" s="309"/>
      <c r="B62" s="303"/>
      <c r="C62" s="303"/>
      <c r="D62" s="308"/>
      <c r="E62" s="308"/>
    </row>
    <row r="63" spans="1:5">
      <c r="D63" s="308"/>
      <c r="E63" s="308"/>
    </row>
    <row r="64" spans="1:5">
      <c r="D64" s="308"/>
      <c r="E64" s="308"/>
    </row>
    <row r="65" spans="4:5">
      <c r="D65" s="308"/>
      <c r="E65" s="308"/>
    </row>
    <row r="66" spans="4:5">
      <c r="D66" s="308"/>
      <c r="E66" s="308"/>
    </row>
    <row r="67" spans="4:5">
      <c r="D67" s="308"/>
      <c r="E67" s="308"/>
    </row>
    <row r="68" spans="4:5">
      <c r="D68" s="308"/>
      <c r="E68" s="308"/>
    </row>
    <row r="69" spans="4:5">
      <c r="D69" s="308"/>
      <c r="E69" s="308"/>
    </row>
    <row r="70" spans="4:5">
      <c r="D70" s="308"/>
      <c r="E70" s="308"/>
    </row>
    <row r="71" spans="4:5">
      <c r="D71" s="308"/>
      <c r="E71" s="308"/>
    </row>
    <row r="72" spans="4:5">
      <c r="D72" s="308"/>
      <c r="E72" s="308"/>
    </row>
    <row r="73" spans="4:5">
      <c r="D73" s="308"/>
      <c r="E73" s="308"/>
    </row>
    <row r="74" spans="4:5">
      <c r="D74" s="308"/>
      <c r="E74" s="308"/>
    </row>
    <row r="75" spans="4:5">
      <c r="D75" s="308"/>
      <c r="E75" s="308"/>
    </row>
    <row r="76" spans="4:5">
      <c r="D76" s="308"/>
      <c r="E76" s="308"/>
    </row>
    <row r="77" spans="4:5">
      <c r="D77" s="308"/>
      <c r="E77" s="308"/>
    </row>
    <row r="78" spans="4:5">
      <c r="D78" s="308"/>
      <c r="E78" s="308"/>
    </row>
    <row r="79" spans="4:5">
      <c r="D79" s="308"/>
      <c r="E79" s="308"/>
    </row>
    <row r="80" spans="4:5">
      <c r="D80" s="308"/>
      <c r="E80" s="308"/>
    </row>
    <row r="81" spans="4:5">
      <c r="D81" s="308"/>
      <c r="E81" s="308"/>
    </row>
    <row r="82" spans="4:5">
      <c r="D82" s="308"/>
      <c r="E82" s="308"/>
    </row>
    <row r="83" spans="4:5">
      <c r="D83" s="308"/>
      <c r="E83" s="308"/>
    </row>
    <row r="84" spans="4:5">
      <c r="D84" s="308"/>
      <c r="E84" s="308"/>
    </row>
    <row r="85" spans="4:5">
      <c r="D85" s="308"/>
      <c r="E85" s="308"/>
    </row>
    <row r="86" spans="4:5">
      <c r="D86" s="308"/>
      <c r="E86" s="308"/>
    </row>
    <row r="87" spans="4:5">
      <c r="D87" s="308"/>
      <c r="E87" s="308"/>
    </row>
    <row r="88" spans="4:5">
      <c r="D88" s="308"/>
      <c r="E88" s="308"/>
    </row>
    <row r="89" spans="4:5">
      <c r="D89" s="308"/>
      <c r="E89" s="308"/>
    </row>
    <row r="90" spans="4:5">
      <c r="D90" s="308"/>
      <c r="E90" s="308"/>
    </row>
    <row r="91" spans="4:5">
      <c r="D91" s="308"/>
      <c r="E91" s="308"/>
    </row>
    <row r="92" spans="4:5">
      <c r="D92" s="308"/>
      <c r="E92" s="308"/>
    </row>
    <row r="93" spans="4:5">
      <c r="D93" s="308"/>
      <c r="E93" s="308"/>
    </row>
    <row r="94" spans="4:5">
      <c r="D94" s="308"/>
      <c r="E94" s="308"/>
    </row>
    <row r="95" spans="4:5">
      <c r="D95" s="308"/>
      <c r="E95" s="308"/>
    </row>
    <row r="96" spans="4:5">
      <c r="D96" s="308"/>
      <c r="E96" s="308"/>
    </row>
  </sheetData>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sheetPr codeName="Sheet8"/>
  <dimension ref="A1:F47"/>
  <sheetViews>
    <sheetView showGridLines="0" workbookViewId="0">
      <selection activeCell="E26" sqref="E26"/>
    </sheetView>
  </sheetViews>
  <sheetFormatPr defaultRowHeight="12.75"/>
  <cols>
    <col min="1" max="1" width="1.42578125" style="82" customWidth="1"/>
    <col min="2" max="2" width="35.7109375" style="82" customWidth="1"/>
    <col min="3" max="3" width="23.7109375" style="82" customWidth="1"/>
    <col min="4" max="4" width="2.5703125" style="82" customWidth="1"/>
    <col min="5" max="5" width="35.7109375" style="82" customWidth="1"/>
    <col min="6" max="6" width="18.85546875" style="82" customWidth="1"/>
    <col min="7" max="16384" width="9.140625" style="82"/>
  </cols>
  <sheetData>
    <row r="1" spans="1:6">
      <c r="A1" s="396" t="s">
        <v>174</v>
      </c>
      <c r="B1" s="396"/>
      <c r="C1" s="396"/>
      <c r="D1" s="396"/>
      <c r="E1" s="396"/>
      <c r="F1" s="396"/>
    </row>
    <row r="2" spans="1:6">
      <c r="A2" s="280"/>
      <c r="B2" s="280"/>
      <c r="C2" s="280"/>
      <c r="D2" s="280"/>
      <c r="E2" s="280"/>
      <c r="F2" s="280"/>
    </row>
    <row r="3" spans="1:6">
      <c r="B3" s="152" t="s">
        <v>105</v>
      </c>
    </row>
    <row r="4" spans="1:6">
      <c r="B4" s="152" t="s">
        <v>106</v>
      </c>
    </row>
    <row r="5" spans="1:6">
      <c r="B5" s="92"/>
    </row>
    <row r="6" spans="1:6">
      <c r="B6" s="369" t="str">
        <f>'ASA1'!C9</f>
        <v>Wood River-Hartford District #15</v>
      </c>
    </row>
    <row r="7" spans="1:6">
      <c r="B7" s="87" t="str">
        <f>'ASA1'!C10</f>
        <v>41-057-0150-03</v>
      </c>
    </row>
    <row r="8" spans="1:6">
      <c r="B8" s="84"/>
    </row>
    <row r="9" spans="1:6">
      <c r="B9" s="417" t="s">
        <v>104</v>
      </c>
      <c r="C9" s="418"/>
      <c r="D9" s="418"/>
      <c r="E9" s="418"/>
      <c r="F9" s="418"/>
    </row>
    <row r="10" spans="1:6">
      <c r="B10" s="85"/>
      <c r="C10" s="83"/>
    </row>
    <row r="11" spans="1:6">
      <c r="B11" s="360" t="s">
        <v>95</v>
      </c>
      <c r="C11" s="359" t="s">
        <v>91</v>
      </c>
      <c r="D11" s="88"/>
      <c r="E11" s="304" t="s">
        <v>95</v>
      </c>
      <c r="F11" s="305" t="s">
        <v>91</v>
      </c>
    </row>
    <row r="12" spans="1:6" s="89" customFormat="1" ht="14.65" customHeight="1">
      <c r="B12" s="361" t="s">
        <v>292</v>
      </c>
      <c r="C12" s="425">
        <v>1071</v>
      </c>
      <c r="E12" s="307" t="s">
        <v>317</v>
      </c>
      <c r="F12" s="427">
        <v>1676</v>
      </c>
    </row>
    <row r="13" spans="1:6" s="89" customFormat="1" ht="14.65" customHeight="1">
      <c r="B13" s="361" t="s">
        <v>293</v>
      </c>
      <c r="C13" s="425">
        <v>2027.45</v>
      </c>
      <c r="E13" s="307" t="s">
        <v>318</v>
      </c>
      <c r="F13" s="427">
        <v>2210</v>
      </c>
    </row>
    <row r="14" spans="1:6" s="89" customFormat="1" ht="14.65" customHeight="1">
      <c r="B14" s="361" t="s">
        <v>294</v>
      </c>
      <c r="C14" s="425">
        <v>2005.9</v>
      </c>
      <c r="E14" s="307" t="s">
        <v>319</v>
      </c>
      <c r="F14" s="427">
        <v>2493.71</v>
      </c>
    </row>
    <row r="15" spans="1:6" s="89" customFormat="1" ht="14.65" customHeight="1">
      <c r="B15" s="361" t="s">
        <v>295</v>
      </c>
      <c r="C15" s="425">
        <v>1520</v>
      </c>
      <c r="E15" s="307" t="s">
        <v>320</v>
      </c>
      <c r="F15" s="427">
        <v>1972.8</v>
      </c>
    </row>
    <row r="16" spans="1:6" s="89" customFormat="1" ht="14.65" customHeight="1">
      <c r="B16" s="361" t="s">
        <v>296</v>
      </c>
      <c r="C16" s="425">
        <v>2010.25</v>
      </c>
      <c r="E16" s="307" t="s">
        <v>321</v>
      </c>
      <c r="F16" s="427">
        <v>1039.8499999999999</v>
      </c>
    </row>
    <row r="17" spans="2:6" s="89" customFormat="1" ht="14.65" customHeight="1">
      <c r="B17" s="361" t="s">
        <v>297</v>
      </c>
      <c r="C17" s="425">
        <v>1000</v>
      </c>
      <c r="E17" s="307" t="s">
        <v>322</v>
      </c>
      <c r="F17" s="427">
        <v>1716.14</v>
      </c>
    </row>
    <row r="18" spans="2:6" s="89" customFormat="1" ht="14.65" customHeight="1">
      <c r="B18" s="361" t="s">
        <v>298</v>
      </c>
      <c r="C18" s="425">
        <v>1350.23</v>
      </c>
      <c r="E18" s="307" t="s">
        <v>323</v>
      </c>
      <c r="F18" s="427">
        <v>1052</v>
      </c>
    </row>
    <row r="19" spans="2:6" s="89" customFormat="1" ht="14.65" customHeight="1">
      <c r="B19" s="361" t="s">
        <v>299</v>
      </c>
      <c r="C19" s="425">
        <v>1250</v>
      </c>
      <c r="E19" s="307" t="s">
        <v>324</v>
      </c>
      <c r="F19" s="427">
        <v>1299.3699999999999</v>
      </c>
    </row>
    <row r="20" spans="2:6" s="89" customFormat="1" ht="14.65" customHeight="1">
      <c r="B20" s="361" t="s">
        <v>300</v>
      </c>
      <c r="C20" s="425">
        <v>2204.79</v>
      </c>
      <c r="E20" s="307" t="s">
        <v>325</v>
      </c>
      <c r="F20" s="427">
        <v>1515</v>
      </c>
    </row>
    <row r="21" spans="2:6" s="89" customFormat="1" ht="14.65" customHeight="1">
      <c r="B21" s="361" t="s">
        <v>301</v>
      </c>
      <c r="C21" s="425">
        <v>1250</v>
      </c>
      <c r="E21" s="307" t="s">
        <v>326</v>
      </c>
      <c r="F21" s="427">
        <v>1500</v>
      </c>
    </row>
    <row r="22" spans="2:6" s="89" customFormat="1" ht="14.65" customHeight="1">
      <c r="B22" s="361" t="s">
        <v>302</v>
      </c>
      <c r="C22" s="425">
        <v>1551.62</v>
      </c>
      <c r="E22" s="307" t="s">
        <v>327</v>
      </c>
      <c r="F22" s="427">
        <v>1756</v>
      </c>
    </row>
    <row r="23" spans="2:6" s="89" customFormat="1" ht="14.65" customHeight="1">
      <c r="B23" s="361" t="s">
        <v>303</v>
      </c>
      <c r="C23" s="425">
        <v>1469.45</v>
      </c>
      <c r="E23" s="307" t="s">
        <v>328</v>
      </c>
      <c r="F23" s="427">
        <v>1658.68</v>
      </c>
    </row>
    <row r="24" spans="2:6" s="89" customFormat="1" ht="14.65" customHeight="1">
      <c r="B24" s="361" t="s">
        <v>304</v>
      </c>
      <c r="C24" s="425">
        <v>1000</v>
      </c>
      <c r="E24" s="307" t="s">
        <v>329</v>
      </c>
      <c r="F24" s="427">
        <v>2080</v>
      </c>
    </row>
    <row r="25" spans="2:6" s="89" customFormat="1" ht="14.65" customHeight="1">
      <c r="B25" s="361" t="s">
        <v>305</v>
      </c>
      <c r="C25" s="425">
        <v>1000</v>
      </c>
      <c r="E25" s="307" t="s">
        <v>330</v>
      </c>
      <c r="F25" s="427">
        <v>1060</v>
      </c>
    </row>
    <row r="26" spans="2:6" s="89" customFormat="1" ht="14.65" customHeight="1">
      <c r="B26" s="361" t="s">
        <v>306</v>
      </c>
      <c r="C26" s="425">
        <v>1378.12</v>
      </c>
      <c r="E26" s="307"/>
      <c r="F26" s="427"/>
    </row>
    <row r="27" spans="2:6" s="89" customFormat="1" ht="14.65" customHeight="1">
      <c r="B27" s="361" t="s">
        <v>307</v>
      </c>
      <c r="C27" s="425">
        <v>2376.9</v>
      </c>
      <c r="E27" s="307"/>
      <c r="F27" s="427"/>
    </row>
    <row r="28" spans="2:6" s="89" customFormat="1" ht="14.65" customHeight="1">
      <c r="B28" s="361" t="s">
        <v>308</v>
      </c>
      <c r="C28" s="425">
        <v>1046.72</v>
      </c>
      <c r="E28" s="307"/>
      <c r="F28" s="427"/>
    </row>
    <row r="29" spans="2:6" s="89" customFormat="1" ht="14.65" customHeight="1">
      <c r="B29" s="361" t="s">
        <v>309</v>
      </c>
      <c r="C29" s="425">
        <v>2264.21</v>
      </c>
      <c r="E29" s="307"/>
      <c r="F29" s="427"/>
    </row>
    <row r="30" spans="2:6" s="89" customFormat="1" ht="14.65" customHeight="1">
      <c r="B30" s="361" t="s">
        <v>310</v>
      </c>
      <c r="C30" s="425">
        <v>1145</v>
      </c>
      <c r="E30" s="307"/>
      <c r="F30" s="427"/>
    </row>
    <row r="31" spans="2:6" s="89" customFormat="1" ht="14.65" customHeight="1">
      <c r="B31" s="361" t="s">
        <v>311</v>
      </c>
      <c r="C31" s="425">
        <v>1099.23</v>
      </c>
      <c r="E31" s="307"/>
      <c r="F31" s="427"/>
    </row>
    <row r="32" spans="2:6" s="89" customFormat="1" ht="14.65" customHeight="1">
      <c r="B32" s="361" t="s">
        <v>312</v>
      </c>
      <c r="C32" s="425">
        <v>1108.27</v>
      </c>
      <c r="E32" s="307"/>
      <c r="F32" s="427"/>
    </row>
    <row r="33" spans="2:6" s="89" customFormat="1" ht="14.65" customHeight="1">
      <c r="B33" s="361" t="s">
        <v>313</v>
      </c>
      <c r="C33" s="425">
        <v>1800</v>
      </c>
      <c r="E33" s="307"/>
      <c r="F33" s="427"/>
    </row>
    <row r="34" spans="2:6" s="89" customFormat="1" ht="14.65" customHeight="1">
      <c r="B34" s="361" t="s">
        <v>314</v>
      </c>
      <c r="C34" s="425">
        <v>1267</v>
      </c>
      <c r="E34" s="307"/>
      <c r="F34" s="427"/>
    </row>
    <row r="35" spans="2:6" s="89" customFormat="1" ht="14.65" customHeight="1">
      <c r="B35" s="361" t="s">
        <v>316</v>
      </c>
      <c r="C35" s="425">
        <v>1066.44</v>
      </c>
      <c r="E35" s="307"/>
      <c r="F35" s="427"/>
    </row>
    <row r="36" spans="2:6" s="89" customFormat="1">
      <c r="B36" s="362" t="s">
        <v>315</v>
      </c>
      <c r="C36" s="426">
        <v>2351.9499999999998</v>
      </c>
      <c r="E36" s="357"/>
      <c r="F36" s="358"/>
    </row>
    <row r="47" spans="2:6">
      <c r="B47" s="191"/>
    </row>
  </sheetData>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sheetPr codeName="Sheet3"/>
  <dimension ref="A1:E47"/>
  <sheetViews>
    <sheetView showGridLines="0" workbookViewId="0">
      <selection activeCell="D15" sqref="D15"/>
    </sheetView>
  </sheetViews>
  <sheetFormatPr defaultRowHeight="12.75"/>
  <cols>
    <col min="1" max="1" width="1.42578125" style="82" customWidth="1"/>
    <col min="2" max="2" width="30.7109375" style="82" customWidth="1"/>
    <col min="3" max="3" width="24.85546875" style="82" customWidth="1"/>
    <col min="4" max="4" width="30.7109375" style="82" customWidth="1"/>
    <col min="5" max="5" width="24.7109375" style="82" customWidth="1"/>
    <col min="6" max="6" width="4.7109375" style="82" customWidth="1"/>
    <col min="7" max="16384" width="9.140625" style="82"/>
  </cols>
  <sheetData>
    <row r="1" spans="1:5">
      <c r="A1" s="396" t="s">
        <v>175</v>
      </c>
      <c r="B1" s="396"/>
      <c r="C1" s="396"/>
      <c r="D1" s="396"/>
      <c r="E1" s="396"/>
    </row>
    <row r="3" spans="1:5" s="86" customFormat="1">
      <c r="B3" s="152" t="s">
        <v>107</v>
      </c>
    </row>
    <row r="4" spans="1:5" s="86" customFormat="1">
      <c r="B4" s="152" t="s">
        <v>108</v>
      </c>
    </row>
    <row r="5" spans="1:5" s="86" customFormat="1">
      <c r="B5" s="152"/>
    </row>
    <row r="6" spans="1:5">
      <c r="B6" s="149" t="str">
        <f>'ASA1'!C9</f>
        <v>Wood River-Hartford District #15</v>
      </c>
    </row>
    <row r="7" spans="1:5">
      <c r="B7" s="87" t="str">
        <f>'ASA1'!C10</f>
        <v>41-057-0150-03</v>
      </c>
    </row>
    <row r="8" spans="1:5">
      <c r="B8" s="87"/>
    </row>
    <row r="9" spans="1:5">
      <c r="B9" s="417" t="s">
        <v>102</v>
      </c>
      <c r="C9" s="418"/>
      <c r="D9" s="418"/>
      <c r="E9" s="418"/>
    </row>
    <row r="10" spans="1:5">
      <c r="B10" s="85"/>
      <c r="C10" s="83"/>
    </row>
    <row r="11" spans="1:5">
      <c r="B11" s="304" t="s">
        <v>95</v>
      </c>
      <c r="C11" s="305" t="s">
        <v>91</v>
      </c>
      <c r="D11" s="304" t="s">
        <v>95</v>
      </c>
      <c r="E11" s="305" t="s">
        <v>91</v>
      </c>
    </row>
    <row r="12" spans="1:5" s="89" customFormat="1" ht="14.65" customHeight="1">
      <c r="B12" s="307" t="s">
        <v>265</v>
      </c>
      <c r="C12" s="424">
        <v>636</v>
      </c>
      <c r="D12" s="307" t="s">
        <v>289</v>
      </c>
      <c r="E12" s="424">
        <v>843</v>
      </c>
    </row>
    <row r="13" spans="1:5" s="89" customFormat="1" ht="14.65" customHeight="1">
      <c r="B13" s="307" t="s">
        <v>266</v>
      </c>
      <c r="C13" s="424">
        <v>802.5</v>
      </c>
      <c r="D13" s="307" t="s">
        <v>290</v>
      </c>
      <c r="E13" s="424">
        <v>649.49</v>
      </c>
    </row>
    <row r="14" spans="1:5" s="89" customFormat="1" ht="14.65" customHeight="1">
      <c r="B14" s="307" t="s">
        <v>267</v>
      </c>
      <c r="C14" s="424">
        <v>953.43</v>
      </c>
      <c r="D14" s="307" t="s">
        <v>291</v>
      </c>
      <c r="E14" s="424">
        <v>920</v>
      </c>
    </row>
    <row r="15" spans="1:5" s="89" customFormat="1" ht="14.65" customHeight="1">
      <c r="B15" s="307" t="s">
        <v>268</v>
      </c>
      <c r="C15" s="424">
        <v>563.98</v>
      </c>
      <c r="D15" s="307"/>
      <c r="E15" s="424"/>
    </row>
    <row r="16" spans="1:5" s="89" customFormat="1" ht="14.65" customHeight="1">
      <c r="B16" s="307" t="s">
        <v>269</v>
      </c>
      <c r="C16" s="424">
        <v>699.17</v>
      </c>
      <c r="D16" s="307"/>
      <c r="E16" s="424"/>
    </row>
    <row r="17" spans="2:5" s="89" customFormat="1" ht="14.65" customHeight="1">
      <c r="B17" s="307" t="s">
        <v>270</v>
      </c>
      <c r="C17" s="424">
        <v>706.83</v>
      </c>
      <c r="D17" s="307"/>
      <c r="E17" s="424"/>
    </row>
    <row r="18" spans="2:5" s="89" customFormat="1" ht="14.65" customHeight="1">
      <c r="B18" s="307" t="s">
        <v>271</v>
      </c>
      <c r="C18" s="424">
        <v>600</v>
      </c>
      <c r="D18" s="307"/>
      <c r="E18" s="424"/>
    </row>
    <row r="19" spans="2:5" s="89" customFormat="1" ht="14.65" customHeight="1">
      <c r="B19" s="307" t="s">
        <v>272</v>
      </c>
      <c r="C19" s="424">
        <v>815.85</v>
      </c>
      <c r="D19" s="307"/>
      <c r="E19" s="424"/>
    </row>
    <row r="20" spans="2:5" s="89" customFormat="1" ht="14.65" customHeight="1">
      <c r="B20" s="307" t="s">
        <v>273</v>
      </c>
      <c r="C20" s="424">
        <v>860</v>
      </c>
      <c r="D20" s="307"/>
      <c r="E20" s="424"/>
    </row>
    <row r="21" spans="2:5" s="89" customFormat="1" ht="14.65" customHeight="1">
      <c r="B21" s="307" t="s">
        <v>274</v>
      </c>
      <c r="C21" s="424">
        <v>656.75</v>
      </c>
      <c r="D21" s="307"/>
      <c r="E21" s="424"/>
    </row>
    <row r="22" spans="2:5" s="89" customFormat="1" ht="14.65" customHeight="1">
      <c r="B22" s="307" t="s">
        <v>275</v>
      </c>
      <c r="C22" s="424">
        <v>862.42</v>
      </c>
      <c r="D22" s="307"/>
      <c r="E22" s="424"/>
    </row>
    <row r="23" spans="2:5" s="89" customFormat="1" ht="14.65" customHeight="1">
      <c r="B23" s="307" t="s">
        <v>276</v>
      </c>
      <c r="C23" s="424">
        <v>864.51</v>
      </c>
      <c r="D23" s="307"/>
      <c r="E23" s="424"/>
    </row>
    <row r="24" spans="2:5" s="89" customFormat="1" ht="14.65" customHeight="1">
      <c r="B24" s="307" t="s">
        <v>277</v>
      </c>
      <c r="C24" s="424">
        <v>805</v>
      </c>
      <c r="D24" s="307"/>
      <c r="E24" s="424"/>
    </row>
    <row r="25" spans="2:5" s="89" customFormat="1" ht="14.65" customHeight="1">
      <c r="B25" s="307" t="s">
        <v>278</v>
      </c>
      <c r="C25" s="424">
        <v>851.94</v>
      </c>
      <c r="D25" s="307"/>
      <c r="E25" s="424"/>
    </row>
    <row r="26" spans="2:5" s="89" customFormat="1" ht="14.65" customHeight="1">
      <c r="B26" s="307" t="s">
        <v>279</v>
      </c>
      <c r="C26" s="424">
        <v>650</v>
      </c>
      <c r="D26" s="307"/>
      <c r="E26" s="424"/>
    </row>
    <row r="27" spans="2:5" s="89" customFormat="1" ht="14.65" customHeight="1">
      <c r="B27" s="307" t="s">
        <v>280</v>
      </c>
      <c r="C27" s="424">
        <v>750</v>
      </c>
      <c r="D27" s="307"/>
      <c r="E27" s="424"/>
    </row>
    <row r="28" spans="2:5" s="89" customFormat="1" ht="14.65" customHeight="1">
      <c r="B28" s="307" t="s">
        <v>281</v>
      </c>
      <c r="C28" s="424">
        <v>817.3</v>
      </c>
      <c r="D28" s="307"/>
      <c r="E28" s="424"/>
    </row>
    <row r="29" spans="2:5" s="89" customFormat="1" ht="14.65" customHeight="1">
      <c r="B29" s="307" t="s">
        <v>282</v>
      </c>
      <c r="C29" s="424">
        <v>983.76</v>
      </c>
      <c r="D29" s="307"/>
      <c r="E29" s="424"/>
    </row>
    <row r="30" spans="2:5" s="89" customFormat="1" ht="14.65" customHeight="1">
      <c r="B30" s="307" t="s">
        <v>283</v>
      </c>
      <c r="C30" s="424">
        <v>693.42</v>
      </c>
      <c r="D30" s="307"/>
      <c r="E30" s="424"/>
    </row>
    <row r="31" spans="2:5" s="89" customFormat="1" ht="14.65" customHeight="1">
      <c r="B31" s="307" t="s">
        <v>284</v>
      </c>
      <c r="C31" s="424">
        <v>608</v>
      </c>
      <c r="D31" s="307"/>
      <c r="E31" s="424"/>
    </row>
    <row r="32" spans="2:5" s="89" customFormat="1" ht="14.65" customHeight="1">
      <c r="B32" s="307" t="s">
        <v>285</v>
      </c>
      <c r="C32" s="424">
        <v>847.79</v>
      </c>
      <c r="D32" s="307"/>
      <c r="E32" s="424"/>
    </row>
    <row r="33" spans="2:5" s="89" customFormat="1" ht="14.65" customHeight="1">
      <c r="B33" s="307" t="s">
        <v>286</v>
      </c>
      <c r="C33" s="424">
        <v>855</v>
      </c>
      <c r="D33" s="307"/>
      <c r="E33" s="424"/>
    </row>
    <row r="34" spans="2:5" s="89" customFormat="1" ht="14.65" customHeight="1">
      <c r="B34" s="307" t="s">
        <v>287</v>
      </c>
      <c r="C34" s="424">
        <v>784.52</v>
      </c>
      <c r="D34" s="307"/>
      <c r="E34" s="424"/>
    </row>
    <row r="35" spans="2:5" s="89" customFormat="1" ht="14.65" customHeight="1">
      <c r="B35" s="307" t="s">
        <v>288</v>
      </c>
      <c r="C35" s="424">
        <v>554.95000000000005</v>
      </c>
      <c r="D35" s="307"/>
      <c r="E35" s="424"/>
    </row>
    <row r="36" spans="2:5" s="89" customFormat="1">
      <c r="B36" s="357"/>
      <c r="C36" s="358"/>
      <c r="D36" s="357"/>
      <c r="E36" s="358"/>
    </row>
    <row r="47" spans="2:5">
      <c r="B47" s="191"/>
    </row>
  </sheetData>
  <sheetProtection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sheetPr codeName="Sheet9">
    <pageSetUpPr autoPageBreaks="0"/>
  </sheetPr>
  <dimension ref="A1:D24"/>
  <sheetViews>
    <sheetView showGridLines="0" zoomScaleNormal="100" workbookViewId="0">
      <selection activeCell="B19" sqref="B19"/>
    </sheetView>
  </sheetViews>
  <sheetFormatPr defaultRowHeight="12.75"/>
  <cols>
    <col min="1" max="1" width="84.5703125" style="239" customWidth="1"/>
    <col min="2" max="2" width="31.7109375" style="238" customWidth="1"/>
    <col min="3" max="4" width="7.7109375" style="238" customWidth="1"/>
    <col min="5" max="16384" width="9.140625" style="238"/>
  </cols>
  <sheetData>
    <row r="1" spans="1:4">
      <c r="A1" s="419" t="s">
        <v>208</v>
      </c>
      <c r="B1" s="420"/>
      <c r="C1" s="237"/>
      <c r="D1" s="237"/>
    </row>
    <row r="2" spans="1:4" ht="4.5" customHeight="1"/>
    <row r="3" spans="1:4" ht="7.5" customHeight="1"/>
    <row r="4" spans="1:4" ht="39" customHeight="1">
      <c r="A4" s="423" t="s">
        <v>177</v>
      </c>
      <c r="B4" s="422"/>
      <c r="C4" s="239"/>
      <c r="D4" s="239"/>
    </row>
    <row r="5" spans="1:4" ht="6.75" customHeight="1">
      <c r="A5" s="248"/>
      <c r="B5" s="249"/>
    </row>
    <row r="6" spans="1:4">
      <c r="A6" s="250" t="s">
        <v>133</v>
      </c>
      <c r="B6" s="249"/>
    </row>
    <row r="7" spans="1:4" ht="65.25" customHeight="1">
      <c r="A7" s="253"/>
      <c r="B7" s="254"/>
    </row>
    <row r="8" spans="1:4" ht="54" customHeight="1">
      <c r="A8" s="421" t="s">
        <v>206</v>
      </c>
      <c r="B8" s="422"/>
      <c r="C8" s="239"/>
      <c r="D8" s="239"/>
    </row>
    <row r="9" spans="1:4" ht="6" customHeight="1">
      <c r="A9" s="248"/>
      <c r="B9" s="249"/>
    </row>
    <row r="10" spans="1:4" ht="30.75" customHeight="1">
      <c r="A10" s="421" t="s">
        <v>135</v>
      </c>
      <c r="B10" s="422"/>
    </row>
    <row r="11" spans="1:4" ht="4.5" customHeight="1">
      <c r="A11" s="248"/>
      <c r="B11" s="249"/>
    </row>
    <row r="12" spans="1:4" ht="62.25" customHeight="1">
      <c r="A12" s="421" t="s">
        <v>207</v>
      </c>
      <c r="B12" s="422"/>
    </row>
    <row r="13" spans="1:4" ht="3" customHeight="1">
      <c r="A13" s="248"/>
      <c r="B13" s="249"/>
    </row>
    <row r="14" spans="1:4" ht="29.25" customHeight="1">
      <c r="A14" s="421" t="s">
        <v>136</v>
      </c>
      <c r="B14" s="422"/>
    </row>
    <row r="15" spans="1:4" ht="6.75" customHeight="1"/>
    <row r="16" spans="1:4" ht="13.5" customHeight="1">
      <c r="A16" s="251" t="s">
        <v>128</v>
      </c>
      <c r="B16" s="246">
        <v>2</v>
      </c>
    </row>
    <row r="17" spans="1:2" ht="14.25" customHeight="1">
      <c r="A17" s="245"/>
      <c r="B17" s="242" t="s">
        <v>129</v>
      </c>
    </row>
    <row r="18" spans="1:2" ht="13.5" customHeight="1">
      <c r="A18" s="251" t="s">
        <v>131</v>
      </c>
      <c r="B18" s="247">
        <v>2574032.46</v>
      </c>
    </row>
    <row r="19" spans="1:2" ht="13.5" customHeight="1">
      <c r="A19" s="245"/>
      <c r="B19" s="243" t="s">
        <v>130</v>
      </c>
    </row>
    <row r="20" spans="1:2" ht="25.5">
      <c r="A20" s="252" t="s">
        <v>134</v>
      </c>
      <c r="B20" s="246"/>
    </row>
    <row r="21" spans="1:2" ht="12.75" customHeight="1">
      <c r="A21" s="245"/>
      <c r="B21" s="244" t="s">
        <v>129</v>
      </c>
    </row>
    <row r="22" spans="1:2" ht="40.5" customHeight="1">
      <c r="A22" s="251" t="s">
        <v>132</v>
      </c>
      <c r="B22" s="247"/>
    </row>
    <row r="23" spans="1:2" ht="14.25" customHeight="1">
      <c r="A23" s="245"/>
      <c r="B23" s="241" t="s">
        <v>130</v>
      </c>
    </row>
    <row r="24" spans="1:2">
      <c r="B24" s="240"/>
    </row>
  </sheetData>
  <sheetProtection algorithmName="SHA-512" hashValue="BFPxLd2L0pQ7UkYHlL6j2StHmix491vcanAVVTalxE3njeh6IwZjMZU3eo6Bqd0j+2qf9n680uHEqABCgllaqg==" saltValue="HZ5xFkkzN3WsArS/3Lbp/Q==" spinCount="100000" sheet="1" objects="1" scenarios="1"/>
  <mergeCells count="6">
    <mergeCell ref="A1:B1"/>
    <mergeCell ref="A10:B10"/>
    <mergeCell ref="A12:B12"/>
    <mergeCell ref="A14:B14"/>
    <mergeCell ref="A4:B4"/>
    <mergeCell ref="A8:B8"/>
  </mergeCells>
  <phoneticPr fontId="2" type="noConversion"/>
  <printOptions headings="1"/>
  <pageMargins left="0.75" right="0" top="0.72" bottom="0.21" header="0.22" footer="0.17"/>
  <pageSetup firstPageNumber="5" orientation="landscape" r:id="rId1"/>
  <headerFooter alignWithMargins="0">
    <oddHeader>&amp;L&amp;8Page &amp;P&amp;R&amp;8Page &amp;P</oddHeader>
  </headerFooter>
  <legacyDrawing r:id="rId2"/>
  <oleObjects>
    <oleObject progId="Acrobat Document" dvAspect="DVASPECT_ICON" shapeId="16390" r:id="rId3"/>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77796533-C98D-4642-A66B-22CED6275E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4C547-7711-4340-9C3C-011563C596B5}">
  <ds:schemaRefs>
    <ds:schemaRef ds:uri="http://schemas.microsoft.com/sharepoint/v3/contenttype/forms"/>
  </ds:schemaRefs>
</ds:datastoreItem>
</file>

<file path=customXml/itemProps3.xml><?xml version="1.0" encoding="utf-8"?>
<ds:datastoreItem xmlns:ds="http://schemas.openxmlformats.org/officeDocument/2006/customXml" ds:itemID="{196B1D56-EA82-469A-9BB2-87F49CC1999A}">
  <ds:schemaRefs>
    <ds:schemaRef ds:uri="http://schemas.microsoft.com/office/2006/metadata/properties"/>
    <ds:schemaRef ds:uri="http://schemas.microsoft.com/office/infopath/2007/PartnerControls"/>
    <ds:schemaRef ds:uri="d21dc803-237d-4c68-8692-8d731fd29118"/>
    <ds:schemaRef ds:uri="6ce3111e-7420-4802-b50a-75d4e9a0b980"/>
    <ds:schemaRef ds:uri="http://schemas.microsoft.com/sharepoint/v3"/>
    <ds:schemaRef ds:uri="4d435f69-8686-490b-bd6d-b153bf22ab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Statement of Affairs (ASA) (50-37)</dc:title>
  <dc:creator>KOLAZ CHRISTINE</dc:creator>
  <cp:lastModifiedBy>mbillingsley</cp:lastModifiedBy>
  <cp:lastPrinted>2017-07-26T14:20:32Z</cp:lastPrinted>
  <dcterms:created xsi:type="dcterms:W3CDTF">2001-07-03T18:32:58Z</dcterms:created>
  <dcterms:modified xsi:type="dcterms:W3CDTF">2018-11-07T19:42:52Z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