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360" yWindow="150" windowWidth="9720" windowHeight="6690" tabRatio="819"/>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25725"/>
</workbook>
</file>

<file path=xl/calcChain.xml><?xml version="1.0" encoding="utf-8"?>
<calcChain xmlns="http://schemas.openxmlformats.org/spreadsheetml/2006/main">
  <c r="H45" i="11"/>
  <c r="H47" s="1"/>
  <c r="H44"/>
  <c r="B23" i="16"/>
  <c r="M22"/>
  <c r="L22"/>
  <c r="K22"/>
  <c r="J22"/>
  <c r="I22"/>
  <c r="H22"/>
  <c r="G22"/>
  <c r="F22"/>
  <c r="E22"/>
  <c r="B21"/>
  <c r="M21"/>
  <c r="L21"/>
  <c r="K21"/>
  <c r="J21"/>
  <c r="I21"/>
  <c r="H21"/>
  <c r="G21"/>
  <c r="F21"/>
  <c r="E21"/>
  <c r="M17"/>
  <c r="L17"/>
  <c r="K17"/>
  <c r="J17"/>
  <c r="I17"/>
  <c r="H17"/>
  <c r="G17"/>
  <c r="F17"/>
  <c r="E17"/>
  <c r="M16"/>
  <c r="L16"/>
  <c r="K16"/>
  <c r="J16"/>
  <c r="I16"/>
  <c r="H16"/>
  <c r="G16"/>
  <c r="F16"/>
  <c r="E16"/>
  <c r="I15"/>
  <c r="H15"/>
  <c r="F15"/>
  <c r="E15"/>
  <c r="M14"/>
  <c r="L14"/>
  <c r="K14"/>
  <c r="J14"/>
  <c r="I14"/>
  <c r="H14"/>
  <c r="G14"/>
  <c r="F14"/>
  <c r="E14"/>
  <c r="K26" i="22"/>
  <c r="M20" i="16" s="1"/>
  <c r="J26" i="22"/>
  <c r="L20" i="16"/>
  <c r="I26" i="22"/>
  <c r="K20" i="16" s="1"/>
  <c r="H26" i="22"/>
  <c r="J20" i="16"/>
  <c r="G26" i="22"/>
  <c r="I20" i="16" s="1"/>
  <c r="F26" i="22"/>
  <c r="H20" i="16"/>
  <c r="E26" i="22"/>
  <c r="G20" i="16" s="1"/>
  <c r="D26" i="22"/>
  <c r="F20" i="16" s="1"/>
  <c r="C26" i="22"/>
  <c r="E20" i="16"/>
  <c r="K21" i="22"/>
  <c r="J21"/>
  <c r="H21"/>
  <c r="G21"/>
  <c r="F21"/>
  <c r="E21"/>
  <c r="D21"/>
  <c r="C21"/>
  <c r="K20"/>
  <c r="M19" i="16"/>
  <c r="K22" i="22"/>
  <c r="J20"/>
  <c r="L19" i="16" s="1"/>
  <c r="J22" i="22"/>
  <c r="H20"/>
  <c r="H22" s="1"/>
  <c r="G20"/>
  <c r="I19" i="16" s="1"/>
  <c r="F20" i="22"/>
  <c r="F22" s="1"/>
  <c r="E20"/>
  <c r="E22" s="1"/>
  <c r="G19" i="16"/>
  <c r="D20" i="22"/>
  <c r="C20"/>
  <c r="C22" s="1"/>
  <c r="K11"/>
  <c r="K23" s="1"/>
  <c r="J11"/>
  <c r="J13" s="1"/>
  <c r="I11"/>
  <c r="I13" s="1"/>
  <c r="H11"/>
  <c r="H13" s="1"/>
  <c r="G11"/>
  <c r="I18" i="16" s="1"/>
  <c r="F11" i="22"/>
  <c r="H18" i="16" s="1"/>
  <c r="E11" i="22"/>
  <c r="G18" i="16"/>
  <c r="E23" i="22"/>
  <c r="D11"/>
  <c r="D13" s="1"/>
  <c r="C11"/>
  <c r="D26" i="11"/>
  <c r="K27" i="3"/>
  <c r="K30"/>
  <c r="K34"/>
  <c r="J27"/>
  <c r="J30"/>
  <c r="J34"/>
  <c r="H27"/>
  <c r="H30"/>
  <c r="H34"/>
  <c r="G27"/>
  <c r="G30"/>
  <c r="G34"/>
  <c r="F27"/>
  <c r="F30"/>
  <c r="F34"/>
  <c r="E27"/>
  <c r="E30"/>
  <c r="E34"/>
  <c r="D27"/>
  <c r="D30"/>
  <c r="D34"/>
  <c r="C27"/>
  <c r="C30"/>
  <c r="C34" s="1"/>
  <c r="I27"/>
  <c r="I30"/>
  <c r="I34"/>
  <c r="J44" i="11"/>
  <c r="J45" s="1"/>
  <c r="B7" i="2"/>
  <c r="B6"/>
  <c r="B7" i="19"/>
  <c r="B6"/>
  <c r="B6" i="16"/>
  <c r="D40" i="11"/>
  <c r="D46"/>
  <c r="K16" i="3"/>
  <c r="J16"/>
  <c r="I16"/>
  <c r="H16"/>
  <c r="G16"/>
  <c r="F16"/>
  <c r="E16"/>
  <c r="D16"/>
  <c r="C16"/>
  <c r="E13" i="22"/>
  <c r="G13"/>
  <c r="K13"/>
  <c r="D47" i="11" l="1"/>
  <c r="K27" i="22"/>
  <c r="K30" s="1"/>
  <c r="M23" i="16" s="1"/>
  <c r="J23" i="22"/>
  <c r="J27" s="1"/>
  <c r="J30" s="1"/>
  <c r="L23" i="16" s="1"/>
  <c r="J19"/>
  <c r="H23" i="22"/>
  <c r="H27" s="1"/>
  <c r="H30" s="1"/>
  <c r="J23" i="16" s="1"/>
  <c r="G22" i="22"/>
  <c r="G23"/>
  <c r="G27" s="1"/>
  <c r="G30" s="1"/>
  <c r="I23" i="16" s="1"/>
  <c r="E27" i="22"/>
  <c r="E30" s="1"/>
  <c r="G23" i="16" s="1"/>
  <c r="D22" i="22"/>
  <c r="F19" i="16"/>
  <c r="H19"/>
  <c r="E19"/>
  <c r="C23" i="22"/>
  <c r="C27" s="1"/>
  <c r="C30" s="1"/>
  <c r="M18" i="16"/>
  <c r="L18"/>
  <c r="K18"/>
  <c r="I23" i="22"/>
  <c r="I27" s="1"/>
  <c r="I30" s="1"/>
  <c r="K23" i="16" s="1"/>
  <c r="J18"/>
  <c r="F23" i="22"/>
  <c r="F27" s="1"/>
  <c r="F30" s="1"/>
  <c r="H23" i="16" s="1"/>
  <c r="F13" i="22"/>
  <c r="D23"/>
  <c r="D27" s="1"/>
  <c r="D30" s="1"/>
  <c r="F23" i="16" s="1"/>
  <c r="F18"/>
  <c r="C13" i="22"/>
  <c r="E18" i="16"/>
  <c r="E23" s="1"/>
</calcChain>
</file>

<file path=xl/comments1.xml><?xml version="1.0" encoding="utf-8"?>
<comments xmlns="http://schemas.openxmlformats.org/spreadsheetml/2006/main">
  <authors>
    <author>DJ Hemberger</author>
  </authors>
  <commentList>
    <comment ref="F8" authorId="0">
      <text>
        <r>
          <rPr>
            <sz val="8"/>
            <color indexed="81"/>
            <rFont val="Tahoma"/>
            <family val="2"/>
          </rPr>
          <t xml:space="preserve">When publishing this report in the newspaper, type requirements must be accordance with 715 ILCS 15/1.
</t>
        </r>
      </text>
    </comment>
    <comment ref="C28" authorId="0">
      <text>
        <r>
          <rPr>
            <b/>
            <sz val="8"/>
            <color indexed="81"/>
            <rFont val="Tahoma"/>
            <family val="2"/>
          </rPr>
          <t xml:space="preserve">As reported on the Fall Housing Report.
</t>
        </r>
        <r>
          <rPr>
            <sz val="8"/>
            <color indexed="81"/>
            <rFont val="Tahoma"/>
            <family val="2"/>
          </rPr>
          <t xml:space="preserve">
</t>
        </r>
      </text>
    </comment>
    <comment ref="G28" authorId="0">
      <text>
        <r>
          <rPr>
            <b/>
            <sz val="8"/>
            <color indexed="81"/>
            <rFont val="Tahoma"/>
            <family val="2"/>
          </rPr>
          <t xml:space="preserve">  Example:  If the tax rate for educational purposes is $1.84 per $100 of EAV, it is shown as 1.8400 not as a percentage of the total tax rate.</t>
        </r>
      </text>
    </comment>
  </commentList>
</comments>
</file>

<file path=xl/comments2.xml><?xml version="1.0" encoding="utf-8"?>
<comments xmlns="http://schemas.openxmlformats.org/spreadsheetml/2006/main">
  <authors>
    <author>DJ Hemberger</author>
  </authors>
  <commentList>
    <comment ref="B8" authorId="0">
      <text>
        <r>
          <rPr>
            <sz val="8"/>
            <color indexed="81"/>
            <rFont val="Tahoma"/>
            <family val="2"/>
          </rPr>
          <t>Other Accrued Assets should include accounts 130, 140, 162, 181, 192.</t>
        </r>
      </text>
    </comment>
    <comment ref="B18" authorId="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authors>
    <author>DJ Hemberger</author>
  </authors>
  <commentList>
    <comment ref="B12" authorId="0">
      <text>
        <r>
          <rPr>
            <sz val="8"/>
            <color indexed="81"/>
            <rFont val="Tahoma"/>
            <family val="2"/>
          </rPr>
          <t>GASB Statement No. 24: Accounting and Financial Reporting for Certain Grants and Other Financial Assistance.  The "On Behalf of" Payments should only be reflected on this page (Lines 40 and 48).</t>
        </r>
      </text>
    </comment>
    <comment ref="B21" authorId="0">
      <text>
        <r>
          <rPr>
            <vertAlign val="superscript"/>
            <sz val="10"/>
            <color indexed="81"/>
            <rFont val="Tahoma"/>
            <family val="2"/>
          </rPr>
          <t>GASB Statement No. 24: Accounting and Financial Reporting for Certain Grants and Other Financial Assistance.  The "On Behalf of" Payments should only be reflected on this page (Lines 40 and 48).</t>
        </r>
      </text>
    </comment>
    <comment ref="B23" authorId="0">
      <text>
        <r>
          <rPr>
            <sz val="8"/>
            <color indexed="81"/>
            <rFont val="Tahoma"/>
            <family val="2"/>
          </rPr>
          <t xml:space="preserve">
Line 39 minus Line 47.</t>
        </r>
      </text>
    </comment>
    <comment ref="B26" authorId="0">
      <text>
        <r>
          <rPr>
            <b/>
            <sz val="8"/>
            <color indexed="81"/>
            <rFont val="Tahoma"/>
            <family val="2"/>
          </rPr>
          <t>Line 51 minus Line 52.</t>
        </r>
      </text>
    </comment>
  </commentList>
</comments>
</file>

<file path=xl/comments4.xml><?xml version="1.0" encoding="utf-8"?>
<comments xmlns="http://schemas.openxmlformats.org/spreadsheetml/2006/main">
  <authors>
    <author>DJ Hemberger</author>
  </authors>
  <commentList>
    <comment ref="C18" authorId="0">
      <text>
        <r>
          <rPr>
            <b/>
            <sz val="8"/>
            <color indexed="81"/>
            <rFont val="Arial"/>
            <family val="2"/>
          </rPr>
          <t xml:space="preserve">
The source of total receipts/revenues from Property Tax, State and Federal Funds and Fees</t>
        </r>
      </text>
    </comment>
  </commentList>
</comments>
</file>

<file path=xl/sharedStrings.xml><?xml version="1.0" encoding="utf-8"?>
<sst xmlns="http://schemas.openxmlformats.org/spreadsheetml/2006/main" count="468" uniqueCount="416">
  <si>
    <t xml:space="preserve"> </t>
  </si>
  <si>
    <t>Description</t>
  </si>
  <si>
    <t>GROSS PAYMENT FOR CERTIFICATED PERSONNEL</t>
  </si>
  <si>
    <t>EDUCATIONAL</t>
  </si>
  <si>
    <t>TRANSPORTATION</t>
  </si>
  <si>
    <t>TORT IMMUNITY</t>
  </si>
  <si>
    <t>LEASING</t>
  </si>
  <si>
    <t>OTHER</t>
  </si>
  <si>
    <t>GROSS PAYMENT FOR NON-CERTIFICATED PERSONNEL</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</si>
  <si>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</si>
  <si>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</si>
  <si>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</si>
  <si>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</si>
  <si>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</si>
  <si>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</si>
  <si>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</si>
  <si>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</si>
  <si>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</si>
  <si>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</si>
  <si>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</si>
  <si>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</si>
  <si>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</si>
  <si>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</si>
  <si>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</si>
  <si>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</si>
  <si>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</si>
  <si>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</si>
  <si>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</si>
  <si>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</si>
  <si>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</si>
  <si>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</si>
  <si>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</si>
  <si>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</si>
  <si>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</si>
  <si>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</si>
  <si>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</si>
  <si>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</si>
  <si>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</si>
  <si>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</si>
  <si>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</si>
  <si>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</si>
  <si>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</si>
  <si>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</si>
  <si>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</si>
  <si>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</si>
  <si>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</si>
  <si>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</si>
  <si>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</si>
  <si>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</si>
  <si>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</si>
  <si>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</si>
  <si>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</si>
  <si>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</si>
  <si>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</si>
  <si>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</si>
  <si>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</si>
  <si>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</si>
  <si>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</si>
  <si>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</si>
  <si>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</si>
  <si>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</si>
  <si>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</si>
  <si>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</si>
  <si>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</si>
  <si>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</si>
  <si>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</si>
  <si>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</si>
  <si>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</si>
  <si>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</si>
  <si>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</si>
  <si>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</si>
  <si>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</si>
  <si>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</si>
  <si>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 xml:space="preserve">SPECIAL </t>
  </si>
  <si>
    <t>SPECIAL</t>
  </si>
  <si>
    <t>Salary Range:  Less Than $25,000</t>
  </si>
  <si>
    <t>Salary Range:  $90,000 and over</t>
  </si>
  <si>
    <t>Salary Range:  $40,000 - $59,999</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</si>
  <si>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</si>
  <si>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</si>
  <si>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</si>
  <si>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</si>
  <si>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</si>
  <si>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</si>
  <si>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</si>
  <si>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</si>
  <si>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</si>
  <si>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</si>
  <si>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</si>
  <si>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</si>
  <si>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</si>
  <si>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</si>
  <si>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</si>
  <si>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</si>
  <si>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</si>
  <si>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</si>
  <si>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</si>
  <si>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 xml:space="preserve">         YES</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</si>
  <si>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</si>
  <si>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</si>
  <si>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</si>
  <si>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</si>
  <si>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</si>
  <si>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</si>
  <si>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</si>
  <si>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This listing must be sent to ISBE, and retained within your</t>
  </si>
  <si>
    <t>district/jointagreement administrative office for public inspection.</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</si>
  <si>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</si>
  <si>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</si>
  <si>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</si>
  <si>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</si>
  <si>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</si>
  <si>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</si>
  <si>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</si>
  <si>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</si>
  <si>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</si>
  <si>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</si>
  <si>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</si>
  <si>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</si>
  <si>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</si>
  <si>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</si>
  <si>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</si>
  <si>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</si>
  <si>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</si>
  <si>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</si>
  <si>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</si>
  <si>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This page must be sent to ISBE</t>
  </si>
  <si>
    <t>Taxes Receivable</t>
  </si>
  <si>
    <t>1.  Total number of all contracts awarded by the school district:</t>
  </si>
  <si>
    <t>(Enter Number Here)</t>
  </si>
  <si>
    <t>(Enter $ Amount Here)</t>
  </si>
  <si>
    <t>2.  Total value of all contracts awarded:</t>
  </si>
  <si>
    <t>4.  Total value of contracts awarded to minority owned businesses, female owned businesses, businesses owned by person with disabilities, and locally owned businesses:</t>
  </si>
  <si>
    <t>INSTRUCTIONS:  (See the attached document (pdf) for additional guidance and definitions.)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</si>
  <si>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</si>
  <si>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</si>
  <si>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</si>
  <si>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</si>
  <si>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</si>
  <si>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</si>
  <si>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</si>
  <si>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</si>
  <si>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</si>
  <si>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</si>
  <si>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</si>
  <si>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</si>
  <si>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</si>
  <si>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</si>
  <si>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</si>
  <si>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</si>
  <si>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</si>
  <si>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</si>
  <si>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</si>
  <si>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</si>
  <si>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</si>
  <si>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</si>
  <si>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</si>
  <si>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</si>
  <si>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</si>
  <si>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</si>
  <si>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</si>
  <si>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</si>
  <si>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</si>
  <si>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</si>
  <si>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</si>
  <si>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</si>
  <si>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</si>
  <si>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</si>
  <si>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</si>
  <si>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</si>
  <si>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</si>
  <si>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</si>
  <si>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</si>
  <si>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</si>
  <si>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</si>
  <si>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</si>
  <si>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</si>
  <si>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</si>
  <si>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</si>
  <si>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</si>
  <si>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</si>
  <si>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</si>
  <si>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PERCENT OF LONG TERM DEBT OBLIGATED CURRENTLY</t>
  </si>
  <si>
    <t>TOTAL LONG TERM DEBT ALLOWED</t>
  </si>
  <si>
    <t>Elementary</t>
  </si>
  <si>
    <t>High School</t>
  </si>
  <si>
    <t>Unit</t>
  </si>
  <si>
    <t>DISTRICT TYPE</t>
  </si>
  <si>
    <t xml:space="preserve">Note:  For submitting to ISBE, the "Statement of Affairs" can </t>
  </si>
  <si>
    <t>be submitted as one file to avoid separating worksheets.</t>
  </si>
  <si>
    <t>ILLINOIS STATE BOARD OF EDUCATION</t>
  </si>
  <si>
    <t>School Business Services</t>
  </si>
  <si>
    <t>(217)785-8779</t>
  </si>
  <si>
    <t xml:space="preserve">NAME OF NEWSPAPER  WHERE PUBLISHED:  </t>
  </si>
  <si>
    <t>ISBE 50-37 (08/2016) ASA16form.xls</t>
  </si>
  <si>
    <t>TOTAL LONG TERM DEBT OUTSTANDING AS OF June 30, 2016</t>
  </si>
  <si>
    <t>AS OF JUNE 30, 2016</t>
  </si>
  <si>
    <t>AND CHANGES IN FUND BALANCE - FOR YEAR ENDING JUNE 30, 2016</t>
  </si>
  <si>
    <t>Beginning Fund Balances - July 1, 2015</t>
  </si>
  <si>
    <t>Ending Fund Balances June 30, 2016</t>
  </si>
  <si>
    <t>Copies of the detailed Annual Statement of Affairs for the Fiscal Year Ending June 30, 2016 will be available for public inspection in the school district/joint agreement administrative office by December 1, 2016.  Individuals wanting to review this Annual Statement of Affairs should contact:</t>
  </si>
  <si>
    <r>
      <t xml:space="preserve"> Also by </t>
    </r>
    <r>
      <rPr>
        <b/>
        <sz val="8"/>
        <rFont val="Arial"/>
        <family val="2"/>
      </rPr>
      <t>January 15, 2017</t>
    </r>
    <r>
      <rPr>
        <sz val="8"/>
        <rFont val="Arial"/>
        <family val="2"/>
      </rPr>
      <t xml:space="preserve"> the detailed Annual Statement of Affairs for the </t>
    </r>
    <r>
      <rPr>
        <b/>
        <sz val="8"/>
        <rFont val="Arial"/>
        <family val="2"/>
      </rPr>
      <t>Fiscal Year Ending June 30, 2016</t>
    </r>
    <r>
      <rPr>
        <sz val="8"/>
        <rFont val="Arial"/>
        <family val="2"/>
      </rPr>
      <t xml:space="preserve">, will be posted on the Illinois State Board of Education's website@ </t>
    </r>
    <r>
      <rPr>
        <b/>
        <sz val="8"/>
        <rFont val="Arial"/>
        <family val="2"/>
      </rPr>
      <t>www.isbe.net.</t>
    </r>
  </si>
  <si>
    <t>Statement of Operations as of June 30, 2016</t>
  </si>
  <si>
    <t>ANNUAL STATEMENT OF AFFAIRS SUMMARY FOR FISCAL YEAR ENDING JUNE 30, 2016</t>
  </si>
  <si>
    <r>
      <t>ITEM 1. –</t>
    </r>
    <r>
      <rPr>
        <sz val="10"/>
        <color indexed="8"/>
        <rFont val="Arial"/>
        <family val="2"/>
      </rPr>
      <t xml:space="preserve"> Count only contracts where the consideration exceeds $25,000 over the life of the contract and that were awarded during FY2016 and record the number below in the space provided. Do not include: (1) multi-year contracts awarded prior to FY2016; (2) collective bargaining agreements with district employee groups; and (3) personal services contracts with individual district employees.</t>
    </r>
  </si>
  <si>
    <r>
      <t xml:space="preserve">ITEM 3. </t>
    </r>
    <r>
      <rPr>
        <sz val="10"/>
        <color indexed="8"/>
        <rFont val="Arial"/>
        <family val="2"/>
      </rPr>
      <t>- Count only contracts where the consideration exceeds $25,000 over the life of the contract that were awarded during FY2016 to minority, female, disabled or local contractors and record the number below in the space provided. Do not include: (1) multi-year contracts awarded prior to FY2016; (2) collective bargaining agreements with district employee groups; and (3) personal services contracts with individual district employees.</t>
    </r>
  </si>
  <si>
    <t>REPORT ON CONTRACTS EXCEEDING $25,000 AWARDED DURING FY2016</t>
  </si>
  <si>
    <t>Wood River-Hartford District #15</t>
  </si>
  <si>
    <t>41-057-0150-03</t>
  </si>
  <si>
    <t>X</t>
  </si>
  <si>
    <t>501 E. Lorena Avenue, Wood River, Illinois  62095</t>
  </si>
  <si>
    <t>Madison</t>
  </si>
  <si>
    <t>The Telegraph</t>
  </si>
  <si>
    <t>501 E. Lorena Avenue, Wood River, Illinois 62095</t>
  </si>
  <si>
    <t>618-254-0607</t>
  </si>
  <si>
    <t>7:45-3:45</t>
  </si>
  <si>
    <t>L. Allison, F. Ash, K. Cameron,</t>
  </si>
  <si>
    <t>B. Disbrow, E. Dopuch, D. Emerick-Smith</t>
  </si>
  <si>
    <t>R. Francis, S. Gantz, R. Hampton,</t>
  </si>
  <si>
    <t>S. Hawkins, S. Heigert, C. Hoxsey,</t>
  </si>
  <si>
    <t>D. Hubbert, S. Jackson, D. Klunk,</t>
  </si>
  <si>
    <t>B. Trejo, E. VanNatta, E. Wolf</t>
  </si>
  <si>
    <t xml:space="preserve">K. Ketterer, K. Lager, K. Lingle, </t>
  </si>
  <si>
    <t>A. McNamer, E. Riedisser, L. Talley</t>
  </si>
  <si>
    <t xml:space="preserve">L. Adams, N. Bouillon, J. Christeson, </t>
  </si>
  <si>
    <t xml:space="preserve">V. Cramsey, C. Duncan, T. Falk, </t>
  </si>
  <si>
    <t xml:space="preserve">R. Goldman, J. Griewing, A. Gwin, J. Hill, </t>
  </si>
  <si>
    <t>P. Hovey. L. Kaman-Ammon, K. Kinder,</t>
  </si>
  <si>
    <t>L. Kupinski, B. LeMarr, R. Mangrum,</t>
  </si>
  <si>
    <t xml:space="preserve">A. McDole, M. Meyers, J. Moellering, </t>
  </si>
  <si>
    <t>J. Orr, A. Ripperda, T. Skinner,</t>
  </si>
  <si>
    <t>K. Springman, S. Springman, S. Steinmann,</t>
  </si>
  <si>
    <t>L. Stendeback, A. Weller, M. Wonders,</t>
  </si>
  <si>
    <t>S. Wood</t>
  </si>
  <si>
    <t>P. Anderson</t>
  </si>
  <si>
    <t xml:space="preserve">M. Beam, M. Begando, K. Bohnenstiehl, </t>
  </si>
  <si>
    <t>A. Forsting, C. Fowler-Dixon, J. Gilmore,</t>
  </si>
  <si>
    <t>P. Guarino, K. Hagen, M. Herndon,</t>
  </si>
  <si>
    <t>K. Hudson, H. Johnson, L. Koprivica,</t>
  </si>
  <si>
    <t>K. Leach, S. Ross, J. Sauls, K. Slayden</t>
  </si>
  <si>
    <t>T. Totzell, J. Twichell, S. Weshinskey,</t>
  </si>
  <si>
    <t>C. Edwards, C. Elliott</t>
  </si>
  <si>
    <t>D. Amistadi, M. Billingsley, C. Milford,</t>
  </si>
  <si>
    <t>E. Plumb, P. Redman, C. Sprague</t>
  </si>
  <si>
    <t xml:space="preserve">T. Carlisle, A. Chandler, J. Emerick, </t>
  </si>
  <si>
    <t>P. Forshee, N. Gilbert, M. Grigg, S. Hinkle,</t>
  </si>
  <si>
    <t xml:space="preserve">D. Honerkamp, C. Malone, K. Pirtle, </t>
  </si>
  <si>
    <t>A. Reilley, G. Solomon, D. Tatman, P. Tyler,</t>
  </si>
  <si>
    <t>P. Adams, D. Angleton, M. Beck, S. Brazier,</t>
  </si>
  <si>
    <t>J. Bryant, C. Burk, D. Carlisle, J. Cobine,</t>
  </si>
  <si>
    <t>P. Cooper, J. Davis, B. Denton, A. Donohoo,</t>
  </si>
  <si>
    <t>D. Emerick, M. Floyd, R. German,</t>
  </si>
  <si>
    <t xml:space="preserve">D. Golaszewski, B. Grigg, G. Harvatich, </t>
  </si>
  <si>
    <t xml:space="preserve">D. Horton, J. Howards, T. Johnson, </t>
  </si>
  <si>
    <t xml:space="preserve">A. Keller, N. Kincaide, D. Kizer, </t>
  </si>
  <si>
    <t>S. Lindquist, R. Mangan, B. Martinez,</t>
  </si>
  <si>
    <t xml:space="preserve">N. Martin, R. Martin, D. Miller, M. Miller, </t>
  </si>
  <si>
    <t xml:space="preserve">S. Morton, B. Oseland, B. Paynic, </t>
  </si>
  <si>
    <t>M. Phillips, J. Pruitt, B. Rabe, L. Ritchie,</t>
  </si>
  <si>
    <t>A. Russell, V. Sauls, J. Settle, D. Smith,</t>
  </si>
  <si>
    <t>S. Stefl, J. Talbot, L. Thalmann, K. Thompson,</t>
  </si>
  <si>
    <t>A. Turner, D. Waugh, K. Will, E. Williams,</t>
  </si>
  <si>
    <t>M. Wilsoln, L. Womack</t>
  </si>
  <si>
    <t>AFPLANSERV</t>
  </si>
  <si>
    <t>Alton Winnelson Co.</t>
  </si>
  <si>
    <t>Area 5 Learning Technologies</t>
  </si>
  <si>
    <t>Bank of New York Mellon</t>
  </si>
  <si>
    <t>Mark Begando</t>
  </si>
  <si>
    <t>Belle Street Key Service</t>
  </si>
  <si>
    <t>Bertels Sales and Service</t>
  </si>
  <si>
    <t>Catholoc Athletic League of Alton</t>
  </si>
  <si>
    <t>Datatronics</t>
  </si>
  <si>
    <t>Druide Informatique Inc.</t>
  </si>
  <si>
    <t>Firestone Building Products Company</t>
  </si>
  <si>
    <t>France Mechanical Corporation</t>
  </si>
  <si>
    <t>GCS Federal Credit Union</t>
  </si>
  <si>
    <t>Matthew Herndon</t>
  </si>
  <si>
    <t>IESA</t>
  </si>
  <si>
    <t>Jim Taylor, Inc.</t>
  </si>
  <si>
    <t>Heather Johnson</t>
  </si>
  <si>
    <t>Jostens</t>
  </si>
  <si>
    <t>Kaemmerlen Facility Solutions</t>
  </si>
  <si>
    <t>Lincoln Prairie Behavorial Health Center</t>
  </si>
  <si>
    <t>Madison County Health Department</t>
  </si>
  <si>
    <t>MetLife Investors Group</t>
  </si>
  <si>
    <t>Metro Supply &amp; Equipment Company</t>
  </si>
  <si>
    <t>Midwest Occupational Medicine LTD</t>
  </si>
  <si>
    <t>Jason Moellering</t>
  </si>
  <si>
    <t>NCPERS Group Life</t>
  </si>
  <si>
    <t>Neopost USA Inc.</t>
  </si>
  <si>
    <t>Kelley Pirtle</t>
  </si>
  <si>
    <t>Erin Plumb</t>
  </si>
  <si>
    <t>RamAir, Inc.</t>
  </si>
  <si>
    <t>Reading with TLC</t>
  </si>
  <si>
    <t>School Health Corporation</t>
  </si>
  <si>
    <t>Shred-It USA</t>
  </si>
  <si>
    <t>Skyward User's Group</t>
  </si>
  <si>
    <t>Slayden Glass, Inc.</t>
  </si>
  <si>
    <t>SOS Technologies</t>
  </si>
  <si>
    <t>Trico Electrical Contractors, Inc.</t>
  </si>
  <si>
    <t>University of Oregon</t>
  </si>
  <si>
    <t>Verde Valley School Supply</t>
  </si>
  <si>
    <t>Wood River Printing</t>
  </si>
  <si>
    <t>A-Z Building Maintenance</t>
  </si>
  <si>
    <t>Alton Burglar Alarm System</t>
  </si>
  <si>
    <t>Auto-Chlor System</t>
  </si>
  <si>
    <t>B-Line Striping</t>
  </si>
  <si>
    <t>Black's Sporting Goods</t>
  </si>
  <si>
    <t>Budget Signs</t>
  </si>
  <si>
    <t>Civitas Media-Midwest</t>
  </si>
  <si>
    <t>Colonial Life</t>
  </si>
  <si>
    <t>Control Line, Inc.</t>
  </si>
  <si>
    <t>Dealers Electrical Supply</t>
  </si>
  <si>
    <t>E-Rate Funding Solutions</t>
  </si>
  <si>
    <t>EQUIFAX</t>
  </si>
  <si>
    <t>Fire-Safety, Inc.</t>
  </si>
  <si>
    <t>Rhonda Goldman</t>
  </si>
  <si>
    <t>Haddock Corp.</t>
  </si>
  <si>
    <t>Halpin Music Co.</t>
  </si>
  <si>
    <t>Hodges, Loizzi, Eisenhammer, Rodick, Kohn</t>
  </si>
  <si>
    <t>IASA</t>
  </si>
  <si>
    <t>Illinois Principal's Association</t>
  </si>
  <si>
    <t>IPM Insurance - Okawville</t>
  </si>
  <si>
    <t>Thomas Lambert</t>
  </si>
  <si>
    <t>Madison County ROE</t>
  </si>
  <si>
    <t>Madison County ROE-School Improvement Service</t>
  </si>
  <si>
    <t>Mighty M Screen Printing</t>
  </si>
  <si>
    <t>Orkin Pest Control</t>
  </si>
  <si>
    <t>Paraquad</t>
  </si>
  <si>
    <t>Roxana CUSD#1</t>
  </si>
  <si>
    <t>Shell Community Federal Credit Union</t>
  </si>
  <si>
    <t>St. Louis Elevator Co.</t>
  </si>
  <si>
    <t>Summit Financial Resources</t>
  </si>
  <si>
    <t>Teaching Strategies, LLC</t>
  </si>
  <si>
    <t>Tueth, Keeney, Cooper, Mohan &amp; Jackstadt</t>
  </si>
  <si>
    <t>United Way of Greater St. Louis</t>
  </si>
  <si>
    <t>Utility Employees Credit Union</t>
  </si>
  <si>
    <t>West Interactive Services</t>
  </si>
  <si>
    <t>403B ASP</t>
  </si>
  <si>
    <t>Acropolis Technology</t>
  </si>
  <si>
    <t>American Fidelity Assurance</t>
  </si>
  <si>
    <t>American Fidelity Flex</t>
  </si>
  <si>
    <t>American Fidelity Insurance</t>
  </si>
  <si>
    <t>Andy's Auto Body</t>
  </si>
  <si>
    <t>AXA Equitable</t>
  </si>
  <si>
    <t>Barnhart Contracting Co.</t>
  </si>
  <si>
    <t>Baugher Financial Consultant</t>
  </si>
  <si>
    <t>Becker, Hoerner, Thompson &amp; Ysursa, PC</t>
  </si>
  <si>
    <t>Call One</t>
  </si>
  <si>
    <t>Camp Electric &amp; Heating Co., Inc.</t>
  </si>
  <si>
    <t>Carroll Seating</t>
  </si>
  <si>
    <t>CDW Government</t>
  </si>
  <si>
    <t>Charter Communications</t>
  </si>
  <si>
    <t>City of Wood River</t>
  </si>
  <si>
    <t>Constellation New Energy</t>
  </si>
  <si>
    <t>De Lage Landen Public Finance</t>
  </si>
  <si>
    <t>Discovery Education</t>
  </si>
  <si>
    <t>Donco Electrical LLC</t>
  </si>
  <si>
    <t>Donohoo, McCalley &amp; Assoc.</t>
  </si>
  <si>
    <t>Dutch Hollow Supplies</t>
  </si>
  <si>
    <t>Earthgrains Baking Co.</t>
  </si>
  <si>
    <t>East Alton Elementary Dist #13</t>
  </si>
  <si>
    <t xml:space="preserve">East Alton -Wood River High School </t>
  </si>
  <si>
    <t>Emerald Data Solutions</t>
  </si>
  <si>
    <t>FGM Architects</t>
  </si>
  <si>
    <t>Frontine Technologies</t>
  </si>
  <si>
    <t>GALIC Disbursing Company</t>
  </si>
  <si>
    <t>Hapara</t>
  </si>
  <si>
    <t>Hartford Municipal Water</t>
  </si>
  <si>
    <t>Homefield Energy</t>
  </si>
  <si>
    <t>Honeywell</t>
  </si>
  <si>
    <t>IASB</t>
  </si>
  <si>
    <t>Houghton Mifflin Harcourt</t>
  </si>
  <si>
    <t>Illinois Department of Revenue</t>
  </si>
  <si>
    <t>Illinois Municipal Retirement Fund</t>
  </si>
  <si>
    <t>Illinois School District Agency</t>
  </si>
  <si>
    <t>Internal Revenue Service</t>
  </si>
  <si>
    <t>Kane Mechanical</t>
  </si>
  <si>
    <t>Kaplan</t>
  </si>
  <si>
    <t>Kohl Wholesale</t>
  </si>
  <si>
    <t>McGraw-Hill School Education Holdings LLC</t>
  </si>
  <si>
    <t>Prairie Farms Dairy Inc.</t>
  </si>
  <si>
    <t>NCS Pearson, Inc.</t>
  </si>
  <si>
    <t>Premier Agenda Inc.</t>
  </si>
  <si>
    <t>Quill Corporation</t>
  </si>
  <si>
    <t>Renaissance Learning, Inc.</t>
  </si>
  <si>
    <t>Revolving Fund</t>
  </si>
  <si>
    <t>Robert Sanders Waste System, Inc.</t>
  </si>
  <si>
    <t>Royal Office Products</t>
  </si>
  <si>
    <t>Russell C. Simon, Chapter 13 Trustee</t>
  </si>
  <si>
    <t>Santander Leasing</t>
  </si>
  <si>
    <t>School Specialty</t>
  </si>
  <si>
    <t>School Technology Associates</t>
  </si>
  <si>
    <t>Skyward</t>
  </si>
  <si>
    <t>Special Education Region III</t>
  </si>
  <si>
    <t>State Child Support</t>
  </si>
  <si>
    <t>Superior Fence</t>
  </si>
  <si>
    <t>Teacher's Health Insurance Contribution</t>
  </si>
  <si>
    <t>TheBank of Edwardsville</t>
  </si>
  <si>
    <t>Teachers' Retirement System</t>
  </si>
  <si>
    <t>The Guardian Life Ins Co.</t>
  </si>
  <si>
    <t>United Healthcare Insurance Company</t>
  </si>
  <si>
    <t>USPS-Hasler</t>
  </si>
  <si>
    <t>VALIC</t>
  </si>
  <si>
    <t>Vantage Credit Union</t>
  </si>
  <si>
    <t>Walmart</t>
  </si>
  <si>
    <t>Watts Copy System, Inc.</t>
  </si>
  <si>
    <t>Wex Bank</t>
  </si>
  <si>
    <t>Wood River Education Association</t>
  </si>
  <si>
    <t>Wood River Hartford HRA</t>
  </si>
  <si>
    <t>Workers' Compensation Self-Insurance Trust</t>
  </si>
  <si>
    <t>B. Martinez, C. McCaslin, A. Meyer</t>
  </si>
  <si>
    <t>M. Miller, N. Ochs, S. Pace,</t>
  </si>
  <si>
    <t xml:space="preserve">A. Quigley, A. Reilley, L. Ritchie, </t>
  </si>
  <si>
    <t>S. Sanchez, L. Simms,  S. Spangler</t>
  </si>
  <si>
    <t>R. Stormer, L. Thalmann, N. Tierney</t>
  </si>
</sst>
</file>

<file path=xl/styles.xml><?xml version="1.0" encoding="utf-8"?>
<styleSheet xmlns="http://schemas.openxmlformats.org/spreadsheetml/2006/main">
  <numFmts count="5">
    <numFmt numFmtId="164" formatCode="0.0000"/>
    <numFmt numFmtId="165" formatCode="0#\-###\-####\-##"/>
    <numFmt numFmtId="166" formatCode="#,##0.0000_);[Red]\(#,##0.0000\)"/>
    <numFmt numFmtId="167" formatCode="[$-409]mmmm\ d\,\ yyyy;@"/>
    <numFmt numFmtId="168" formatCode="&quot;$&quot;#,##0.00"/>
  </numFmts>
  <fonts count="36">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s>
  <borders count="58">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dashed">
        <color indexed="55"/>
      </left>
      <right/>
      <top/>
      <bottom/>
      <diagonal/>
    </border>
    <border>
      <left style="dashed">
        <color indexed="55"/>
      </left>
      <right/>
      <top/>
      <bottom style="thin">
        <color indexed="55"/>
      </bottom>
      <diagonal/>
    </border>
    <border>
      <left/>
      <right/>
      <top/>
      <bottom style="thin">
        <color indexed="55"/>
      </bottom>
      <diagonal/>
    </border>
    <border>
      <left/>
      <right style="dashed">
        <color indexed="55"/>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dotted">
        <color indexed="55"/>
      </right>
      <top style="thin">
        <color indexed="55"/>
      </top>
      <bottom/>
      <diagonal/>
    </border>
    <border>
      <left style="dotted">
        <color indexed="55"/>
      </left>
      <right style="thin">
        <color indexed="55"/>
      </right>
      <top style="thin">
        <color indexed="55"/>
      </top>
      <bottom/>
      <diagonal/>
    </border>
    <border>
      <left style="thin">
        <color indexed="55"/>
      </left>
      <right style="dotted">
        <color indexed="55"/>
      </right>
      <top/>
      <bottom/>
      <diagonal/>
    </border>
    <border>
      <left style="dotted">
        <color indexed="55"/>
      </left>
      <right style="thin">
        <color indexed="55"/>
      </right>
      <top/>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bottom style="double">
        <color indexed="55"/>
      </bottom>
      <diagonal/>
    </border>
    <border>
      <left/>
      <right/>
      <top style="double">
        <color indexed="55"/>
      </top>
      <bottom/>
      <diagonal/>
    </border>
    <border>
      <left style="dotted">
        <color indexed="55"/>
      </left>
      <right style="thin">
        <color indexed="55"/>
      </right>
      <top/>
      <bottom style="thin">
        <color indexed="55"/>
      </bottom>
      <diagonal/>
    </border>
    <border>
      <left style="dashed">
        <color indexed="55"/>
      </left>
      <right/>
      <top style="dashed">
        <color indexed="55"/>
      </top>
      <bottom/>
      <diagonal/>
    </border>
    <border>
      <left/>
      <right/>
      <top style="dashed">
        <color indexed="55"/>
      </top>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dotted">
        <color theme="0" tint="-0.34998626667073579"/>
      </right>
      <top style="thin">
        <color theme="0" tint="-0.34998626667073579"/>
      </top>
      <bottom/>
      <diagonal/>
    </border>
    <border>
      <left style="thin">
        <color theme="0" tint="-0.34998626667073579"/>
      </left>
      <right style="dotted">
        <color theme="0" tint="-0.34998626667073579"/>
      </right>
      <top/>
      <bottom/>
      <diagonal/>
    </border>
    <border>
      <left style="thin">
        <color theme="0" tint="-0.34998626667073579"/>
      </left>
      <right style="dotted">
        <color theme="0" tint="-0.34998626667073579"/>
      </right>
      <top/>
      <bottom style="thin">
        <color theme="0" tint="-0.34998626667073579"/>
      </bottom>
      <diagonal/>
    </border>
  </borders>
  <cellStyleXfs count="7">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cellStyleXfs>
  <cellXfs count="426">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0" fillId="0" borderId="10" xfId="0" applyBorder="1" applyAlignment="1">
      <alignment horizontal="left" vertical="center" wrapText="1"/>
    </xf>
    <xf numFmtId="0" fontId="0" fillId="0" borderId="0" xfId="0" applyBorder="1" applyAlignment="1">
      <alignment horizontal="left" vertical="center" wrapText="1"/>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horizontal="left" vertical="center" indent="10"/>
    </xf>
    <xf numFmtId="0" fontId="2" fillId="0" borderId="12"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165" fontId="17" fillId="0" borderId="0" xfId="0" applyNumberFormat="1" applyFont="1" applyAlignment="1" applyProtection="1">
      <alignment horizontal="left"/>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0" borderId="9" xfId="3" applyNumberFormat="1" applyFont="1" applyBorder="1" applyAlignment="1" applyProtection="1">
      <alignment horizontal="right"/>
      <protection locked="0"/>
    </xf>
    <xf numFmtId="38" fontId="12" fillId="3" borderId="15"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4" applyNumberFormat="1" applyFont="1" applyBorder="1" applyAlignment="1" applyProtection="1">
      <alignment horizontal="right"/>
      <protection locked="0"/>
    </xf>
    <xf numFmtId="38" fontId="12" fillId="0" borderId="1" xfId="4" applyNumberFormat="1" applyFont="1" applyFill="1" applyBorder="1" applyAlignment="1" applyProtection="1">
      <alignment horizontal="right"/>
      <protection locked="0"/>
    </xf>
    <xf numFmtId="38" fontId="12" fillId="0" borderId="2" xfId="4" applyNumberFormat="1" applyFont="1" applyBorder="1" applyAlignment="1" applyProtection="1">
      <alignment horizontal="right"/>
      <protection locked="0"/>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0" borderId="1" xfId="5" applyNumberFormat="1" applyFont="1" applyFill="1" applyBorder="1" applyAlignment="1" applyProtection="1">
      <alignment horizontal="right"/>
      <protection locked="0"/>
    </xf>
    <xf numFmtId="38" fontId="12" fillId="3" borderId="15" xfId="5" applyNumberFormat="1" applyFont="1" applyFill="1" applyBorder="1" applyAlignment="1" applyProtection="1">
      <alignment horizontal="right"/>
    </xf>
    <xf numFmtId="38" fontId="12" fillId="0" borderId="2" xfId="5" applyNumberFormat="1" applyFont="1" applyBorder="1" applyAlignment="1" applyProtection="1">
      <alignment horizontal="right"/>
      <protection locked="0"/>
    </xf>
    <xf numFmtId="38" fontId="12" fillId="2" borderId="2" xfId="5" applyNumberFormat="1" applyFont="1" applyFill="1" applyBorder="1" applyAlignment="1" applyProtection="1">
      <alignment horizontal="right"/>
    </xf>
    <xf numFmtId="38" fontId="12" fillId="3" borderId="16"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7" xfId="5" applyNumberFormat="1" applyFont="1" applyFill="1" applyBorder="1" applyAlignment="1" applyProtection="1">
      <alignment horizontal="right"/>
    </xf>
    <xf numFmtId="38" fontId="12" fillId="3" borderId="17" xfId="5" applyNumberFormat="1" applyFont="1" applyFill="1" applyBorder="1" applyAlignment="1" applyProtection="1">
      <alignment horizontal="right"/>
    </xf>
    <xf numFmtId="38" fontId="12" fillId="0" borderId="15" xfId="5" applyNumberFormat="1" applyFont="1" applyFill="1" applyBorder="1" applyAlignment="1" applyProtection="1">
      <alignment horizontal="right"/>
      <protection locked="0"/>
    </xf>
    <xf numFmtId="38" fontId="12" fillId="0" borderId="16" xfId="5" applyNumberFormat="1" applyFont="1" applyFill="1" applyBorder="1" applyAlignment="1" applyProtection="1">
      <alignment horizontal="right"/>
      <protection locked="0"/>
    </xf>
    <xf numFmtId="38" fontId="12" fillId="0" borderId="16" xfId="6" applyNumberFormat="1" applyFont="1" applyFill="1" applyBorder="1" applyAlignment="1" applyProtection="1">
      <alignment horizontal="right"/>
      <protection locked="0"/>
    </xf>
    <xf numFmtId="38" fontId="12" fillId="3" borderId="18" xfId="6" applyNumberFormat="1" applyFont="1" applyFill="1" applyBorder="1" applyAlignment="1" applyProtection="1">
      <alignment horizontal="right"/>
    </xf>
    <xf numFmtId="38" fontId="12" fillId="3" borderId="15"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0" borderId="0" xfId="3" applyNumberFormat="1" applyFont="1" applyBorder="1" applyAlignment="1" applyProtection="1">
      <alignment horizontal="right"/>
      <protection locked="0"/>
    </xf>
    <xf numFmtId="38" fontId="12" fillId="3" borderId="17" xfId="0" applyNumberFormat="1" applyFont="1" applyFill="1" applyBorder="1" applyAlignment="1" applyProtection="1">
      <alignment horizontal="right" wrapText="1"/>
    </xf>
    <xf numFmtId="38" fontId="12" fillId="3" borderId="17"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8"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Alignment="1" applyProtection="1">
      <alignment horizontal="left" vertical="center" indent="3"/>
    </xf>
    <xf numFmtId="0" fontId="29" fillId="0" borderId="0" xfId="0" applyFont="1" applyProtection="1">
      <protection locked="0"/>
    </xf>
    <xf numFmtId="166" fontId="12" fillId="0" borderId="1" xfId="0" applyNumberFormat="1" applyFont="1" applyBorder="1" applyAlignment="1" applyProtection="1">
      <alignment horizontal="right"/>
      <protection locked="0"/>
    </xf>
    <xf numFmtId="49" fontId="11" fillId="0" borderId="12"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wrapText="1" indent="2"/>
    </xf>
    <xf numFmtId="0" fontId="6" fillId="3" borderId="20" xfId="0" applyFont="1" applyFill="1" applyBorder="1" applyAlignment="1" applyProtection="1">
      <alignment horizontal="left" vertical="center" wrapText="1" indent="2"/>
    </xf>
    <xf numFmtId="38" fontId="12" fillId="3" borderId="20" xfId="0" applyNumberFormat="1" applyFont="1" applyFill="1" applyBorder="1" applyAlignment="1" applyProtection="1">
      <alignment horizontal="right"/>
    </xf>
    <xf numFmtId="0" fontId="6" fillId="3" borderId="21" xfId="0" applyFont="1" applyFill="1" applyBorder="1" applyAlignment="1" applyProtection="1">
      <alignment horizontal="left" vertical="center" indent="2"/>
    </xf>
    <xf numFmtId="0" fontId="6" fillId="3" borderId="22" xfId="0" applyFont="1" applyFill="1" applyBorder="1" applyAlignment="1" applyProtection="1">
      <alignment horizontal="left" vertical="center" indent="2"/>
    </xf>
    <xf numFmtId="38" fontId="12" fillId="3" borderId="22" xfId="0" applyNumberFormat="1" applyFont="1" applyFill="1" applyBorder="1" applyAlignment="1" applyProtection="1">
      <alignment horizontal="right"/>
    </xf>
    <xf numFmtId="0" fontId="16" fillId="3" borderId="19" xfId="0" applyFont="1" applyFill="1" applyBorder="1" applyAlignment="1" applyProtection="1">
      <alignment horizontal="left" vertical="center" indent="2"/>
    </xf>
    <xf numFmtId="0" fontId="3" fillId="3" borderId="20" xfId="0" applyFont="1" applyFill="1" applyBorder="1" applyAlignment="1" applyProtection="1">
      <alignment vertical="center"/>
    </xf>
    <xf numFmtId="38" fontId="12" fillId="3" borderId="15" xfId="0" applyNumberFormat="1" applyFont="1" applyFill="1" applyBorder="1" applyAlignment="1" applyProtection="1">
      <alignment horizontal="right"/>
    </xf>
    <xf numFmtId="0" fontId="2" fillId="3" borderId="20" xfId="3" applyFont="1" applyFill="1" applyBorder="1" applyAlignment="1">
      <alignment horizontal="center" vertical="center"/>
    </xf>
    <xf numFmtId="0" fontId="2" fillId="0" borderId="12" xfId="4" applyFont="1" applyBorder="1" applyAlignment="1">
      <alignment vertical="center"/>
    </xf>
    <xf numFmtId="0" fontId="2" fillId="0" borderId="17" xfId="4" applyFont="1" applyBorder="1" applyAlignment="1">
      <alignment horizontal="center" vertical="center"/>
    </xf>
    <xf numFmtId="0" fontId="2" fillId="3" borderId="20" xfId="4" applyFont="1" applyFill="1" applyBorder="1" applyAlignment="1">
      <alignment horizontal="center" vertical="center"/>
    </xf>
    <xf numFmtId="0" fontId="6" fillId="3" borderId="23" xfId="4" applyFont="1" applyFill="1" applyBorder="1" applyAlignment="1">
      <alignment vertical="center"/>
    </xf>
    <xf numFmtId="0" fontId="8" fillId="0" borderId="12" xfId="5" applyFont="1" applyBorder="1" applyAlignment="1">
      <alignment vertical="center" wrapText="1"/>
    </xf>
    <xf numFmtId="0" fontId="22" fillId="0" borderId="14" xfId="3" applyFont="1" applyBorder="1" applyAlignment="1">
      <alignment horizontal="center" vertical="top" wrapText="1"/>
    </xf>
    <xf numFmtId="0" fontId="2" fillId="3" borderId="20" xfId="5" applyFont="1" applyFill="1" applyBorder="1" applyAlignment="1">
      <alignment horizontal="center" vertical="center" wrapText="1"/>
    </xf>
    <xf numFmtId="0" fontId="2" fillId="3" borderId="20" xfId="0" applyFont="1" applyFill="1" applyBorder="1" applyAlignment="1">
      <alignment horizontal="left" vertical="center"/>
    </xf>
    <xf numFmtId="0" fontId="8" fillId="0" borderId="12" xfId="5" applyFont="1" applyBorder="1" applyAlignment="1">
      <alignment horizontal="left" vertical="center" wrapText="1"/>
    </xf>
    <xf numFmtId="49" fontId="2" fillId="0" borderId="12" xfId="5" applyNumberFormat="1" applyFont="1" applyBorder="1" applyAlignment="1">
      <alignment horizontal="left" vertical="top" wrapText="1"/>
    </xf>
    <xf numFmtId="0" fontId="2" fillId="0" borderId="14" xfId="6" applyFont="1" applyBorder="1" applyAlignment="1">
      <alignment horizontal="center" vertical="center"/>
    </xf>
    <xf numFmtId="0" fontId="2" fillId="3" borderId="20" xfId="5" applyFont="1" applyFill="1" applyBorder="1" applyAlignment="1">
      <alignment horizontal="center" vertical="center"/>
    </xf>
    <xf numFmtId="0" fontId="2" fillId="3" borderId="20" xfId="0" applyFont="1" applyFill="1" applyBorder="1" applyAlignment="1">
      <alignment vertical="center"/>
    </xf>
    <xf numFmtId="0" fontId="21" fillId="3" borderId="20" xfId="0" applyFont="1" applyFill="1" applyBorder="1" applyAlignment="1">
      <alignment horizontal="center" vertical="center"/>
    </xf>
    <xf numFmtId="0" fontId="6" fillId="3" borderId="23" xfId="6" applyFont="1" applyFill="1" applyBorder="1" applyAlignment="1" applyProtection="1">
      <alignment vertical="center"/>
    </xf>
    <xf numFmtId="0" fontId="2" fillId="3" borderId="20" xfId="6" applyFont="1" applyFill="1" applyBorder="1" applyAlignment="1">
      <alignment horizontal="center" vertical="center"/>
    </xf>
    <xf numFmtId="0" fontId="2" fillId="0" borderId="24" xfId="0" applyFont="1" applyBorder="1" applyAlignment="1" applyProtection="1">
      <alignment horizontal="left" vertical="center"/>
    </xf>
    <xf numFmtId="0" fontId="2" fillId="0" borderId="12" xfId="0" applyFont="1" applyBorder="1" applyAlignment="1" applyProtection="1">
      <alignment vertical="top" wrapText="1"/>
    </xf>
    <xf numFmtId="0" fontId="16" fillId="3" borderId="19" xfId="0" applyFont="1" applyFill="1" applyBorder="1" applyAlignment="1" applyProtection="1">
      <alignment horizontal="left" vertical="center" indent="1"/>
    </xf>
    <xf numFmtId="0" fontId="2" fillId="3" borderId="23" xfId="0" applyFont="1" applyFill="1" applyBorder="1" applyAlignment="1" applyProtection="1">
      <alignment vertical="top" wrapText="1"/>
    </xf>
    <xf numFmtId="0" fontId="2" fillId="3" borderId="20" xfId="0" applyFont="1" applyFill="1" applyBorder="1" applyAlignment="1" applyProtection="1">
      <alignment vertical="top" wrapText="1"/>
    </xf>
    <xf numFmtId="0" fontId="2" fillId="0" borderId="14" xfId="0" applyFont="1" applyBorder="1" applyAlignment="1" applyProtection="1">
      <alignment vertical="top" wrapText="1"/>
    </xf>
    <xf numFmtId="0" fontId="16" fillId="3" borderId="19" xfId="0" applyFont="1" applyFill="1" applyBorder="1" applyAlignment="1" applyProtection="1">
      <alignment horizontal="left" vertical="center"/>
    </xf>
    <xf numFmtId="38" fontId="12" fillId="3" borderId="16"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2" xfId="4" applyFont="1" applyFill="1" applyBorder="1" applyAlignment="1">
      <alignment horizontal="left" vertical="center" wrapText="1"/>
    </xf>
    <xf numFmtId="0" fontId="2" fillId="4" borderId="14"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2" xfId="5" applyFont="1" applyFill="1" applyBorder="1" applyAlignment="1">
      <alignment horizontal="left" vertical="center" wrapText="1"/>
    </xf>
    <xf numFmtId="0" fontId="2" fillId="4" borderId="17"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4"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4"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5" xfId="0" applyFont="1" applyFill="1" applyBorder="1" applyAlignment="1" applyProtection="1">
      <alignment horizontal="left" indent="1"/>
    </xf>
    <xf numFmtId="0" fontId="6" fillId="4" borderId="26" xfId="0" applyFont="1" applyFill="1" applyBorder="1" applyAlignment="1" applyProtection="1">
      <alignment horizontal="left" indent="1"/>
    </xf>
    <xf numFmtId="0" fontId="2" fillId="4" borderId="27"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indent="3"/>
      <protection locked="0"/>
    </xf>
    <xf numFmtId="0" fontId="29" fillId="0" borderId="0" xfId="0" applyFont="1" applyAlignment="1" applyProtection="1">
      <alignment horizontal="left" vertical="center" indent="3"/>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8" xfId="0" applyFont="1" applyBorder="1" applyAlignment="1">
      <alignment horizontal="center" vertical="top"/>
    </xf>
    <xf numFmtId="38" fontId="5" fillId="0" borderId="29" xfId="0" applyNumberFormat="1" applyFont="1" applyBorder="1" applyAlignment="1">
      <alignment horizontal="center" vertical="top"/>
    </xf>
    <xf numFmtId="38" fontId="5" fillId="0" borderId="28" xfId="0" applyNumberFormat="1" applyFont="1" applyBorder="1" applyAlignment="1">
      <alignment horizontal="center" vertical="top"/>
    </xf>
    <xf numFmtId="38" fontId="5" fillId="0" borderId="30" xfId="0" applyNumberFormat="1" applyFont="1" applyBorder="1" applyAlignment="1">
      <alignment horizontal="center" vertical="top"/>
    </xf>
    <xf numFmtId="0" fontId="13" fillId="0" borderId="30" xfId="0" applyFont="1" applyBorder="1" applyAlignment="1">
      <alignment horizontal="left" vertical="center" wrapText="1"/>
    </xf>
    <xf numFmtId="38" fontId="13" fillId="0" borderId="31" xfId="0" applyNumberFormat="1" applyFont="1" applyBorder="1" applyAlignment="1" applyProtection="1">
      <alignment horizontal="center"/>
      <protection locked="0"/>
    </xf>
    <xf numFmtId="38" fontId="13" fillId="0" borderId="32"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32" fillId="0" borderId="0" xfId="0" applyFont="1" applyAlignment="1">
      <alignment horizontal="left" indent="1"/>
    </xf>
    <xf numFmtId="0" fontId="13" fillId="0" borderId="32" xfId="0" applyFont="1" applyBorder="1" applyAlignment="1">
      <alignment horizontal="left" vertical="center" wrapText="1" indent="1"/>
    </xf>
    <xf numFmtId="0" fontId="13" fillId="0" borderId="29"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38" fontId="12" fillId="0" borderId="2" xfId="3" applyNumberFormat="1" applyFont="1" applyFill="1" applyBorder="1" applyAlignment="1" applyProtection="1">
      <alignment horizontal="right"/>
      <protection locked="0"/>
    </xf>
    <xf numFmtId="38" fontId="12" fillId="0" borderId="1" xfId="3" applyNumberFormat="1" applyFont="1" applyFill="1" applyBorder="1" applyAlignment="1" applyProtection="1">
      <alignment horizontal="right"/>
      <protection locked="0"/>
    </xf>
    <xf numFmtId="0" fontId="16" fillId="3" borderId="9" xfId="4" applyFont="1" applyFill="1" applyBorder="1" applyAlignment="1">
      <alignment horizontal="center" vertical="center" wrapText="1"/>
    </xf>
    <xf numFmtId="0" fontId="6" fillId="3" borderId="23" xfId="5" applyFont="1" applyFill="1" applyBorder="1" applyAlignment="1">
      <alignment horizontal="left" vertical="center" wrapText="1" indent="2"/>
    </xf>
    <xf numFmtId="0" fontId="6" fillId="3" borderId="23" xfId="5" applyFont="1" applyFill="1" applyBorder="1" applyAlignment="1">
      <alignment horizontal="left" vertical="center" indent="2"/>
    </xf>
    <xf numFmtId="0" fontId="6" fillId="3" borderId="23"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3" xfId="4" applyFont="1" applyFill="1" applyBorder="1" applyAlignment="1">
      <alignment horizontal="left" vertical="center" wrapText="1" indent="2"/>
    </xf>
    <xf numFmtId="38" fontId="12" fillId="0" borderId="2" xfId="4" applyNumberFormat="1" applyFont="1" applyFill="1" applyBorder="1" applyAlignment="1" applyProtection="1">
      <alignment horizontal="right"/>
      <protection locked="0"/>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7"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7" xfId="4" applyNumberFormat="1" applyFont="1" applyFill="1" applyBorder="1" applyAlignment="1" applyProtection="1">
      <alignment horizontal="right"/>
    </xf>
    <xf numFmtId="0" fontId="2" fillId="0" borderId="33" xfId="3" applyFont="1" applyBorder="1" applyAlignment="1">
      <alignment horizontal="center" vertical="center"/>
    </xf>
    <xf numFmtId="0" fontId="6" fillId="3" borderId="23"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2" xfId="6" applyFont="1" applyBorder="1" applyAlignment="1" applyProtection="1">
      <alignment vertical="center"/>
      <protection locked="0"/>
    </xf>
    <xf numFmtId="38" fontId="12" fillId="2" borderId="17" xfId="4" applyNumberFormat="1" applyFont="1" applyFill="1" applyBorder="1" applyAlignment="1" applyProtection="1">
      <alignment horizontal="right"/>
      <protection locked="0"/>
    </xf>
    <xf numFmtId="38" fontId="12" fillId="6" borderId="15"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7" xfId="0" applyNumberFormat="1" applyFont="1" applyFill="1" applyBorder="1" applyAlignment="1" applyProtection="1">
      <alignment horizontal="right" wrapText="1"/>
    </xf>
    <xf numFmtId="38" fontId="12" fillId="3" borderId="16" xfId="0" applyNumberFormat="1" applyFont="1" applyFill="1" applyBorder="1" applyAlignment="1" applyProtection="1">
      <alignment vertical="center" wrapText="1"/>
    </xf>
    <xf numFmtId="38" fontId="12" fillId="7" borderId="16"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16" fillId="0" borderId="4" xfId="0" applyFont="1" applyBorder="1" applyAlignment="1" applyProtection="1">
      <alignment vertical="center"/>
    </xf>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4"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35" fillId="0" borderId="0" xfId="2"/>
    <xf numFmtId="0" fontId="9" fillId="0" borderId="35" xfId="2" applyFont="1" applyBorder="1" applyAlignment="1" applyProtection="1">
      <alignment horizontal="center"/>
      <protection locked="0"/>
    </xf>
    <xf numFmtId="0" fontId="9" fillId="0" borderId="36" xfId="2" applyFont="1" applyBorder="1" applyAlignment="1" applyProtection="1">
      <alignment horizontal="center"/>
      <protection locked="0"/>
    </xf>
    <xf numFmtId="0" fontId="2" fillId="0" borderId="0" xfId="2" applyFont="1" applyProtection="1">
      <protection locked="0"/>
    </xf>
    <xf numFmtId="0" fontId="2" fillId="0" borderId="37" xfId="2" applyFont="1" applyBorder="1" applyProtection="1">
      <protection locked="0"/>
    </xf>
    <xf numFmtId="0" fontId="35" fillId="0" borderId="0" xfId="2" applyProtection="1">
      <protection locked="0"/>
    </xf>
    <xf numFmtId="0" fontId="35" fillId="0" borderId="0" xfId="2" applyAlignment="1" applyProtection="1">
      <alignment horizontal="left" vertical="center" indent="2"/>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1" fillId="0" borderId="0" xfId="2" applyFont="1" applyAlignment="1">
      <alignment horizontal="left" vertical="center"/>
    </xf>
    <xf numFmtId="0" fontId="12" fillId="0" borderId="0" xfId="2" applyFont="1" applyAlignment="1">
      <alignment horizontal="right" vertical="top"/>
    </xf>
    <xf numFmtId="165" fontId="11" fillId="0" borderId="0" xfId="2" applyNumberFormat="1" applyFont="1" applyAlignment="1">
      <alignment horizontal="left" vertical="center"/>
    </xf>
    <xf numFmtId="0" fontId="2" fillId="0" borderId="39" xfId="2" applyFont="1" applyBorder="1" applyAlignment="1">
      <alignment horizontal="left" vertical="center"/>
    </xf>
    <xf numFmtId="0" fontId="2" fillId="0" borderId="0" xfId="2" applyFont="1" applyBorder="1" applyAlignment="1">
      <alignment horizontal="left" vertical="center"/>
    </xf>
    <xf numFmtId="0" fontId="2" fillId="0" borderId="39" xfId="2" applyFont="1" applyBorder="1"/>
    <xf numFmtId="0" fontId="2" fillId="0" borderId="39" xfId="2" applyFont="1" applyBorder="1" applyAlignment="1">
      <alignment horizontal="left" textRotation="180"/>
    </xf>
    <xf numFmtId="0" fontId="6" fillId="0" borderId="40"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40" xfId="2" applyNumberFormat="1" applyFont="1" applyBorder="1" applyAlignment="1">
      <alignment horizontal="left"/>
    </xf>
    <xf numFmtId="0" fontId="2" fillId="0" borderId="40" xfId="2" applyFont="1" applyBorder="1" applyAlignment="1">
      <alignment horizontal="left" textRotation="180"/>
    </xf>
    <xf numFmtId="0" fontId="2" fillId="0" borderId="40" xfId="2" applyFont="1" applyBorder="1"/>
    <xf numFmtId="0" fontId="9" fillId="0" borderId="41" xfId="2" applyFont="1" applyBorder="1" applyAlignment="1">
      <alignment horizontal="center"/>
    </xf>
    <xf numFmtId="0" fontId="9" fillId="0" borderId="42" xfId="2" applyFont="1" applyBorder="1" applyAlignment="1">
      <alignment horizontal="center"/>
    </xf>
    <xf numFmtId="0" fontId="9" fillId="0" borderId="2" xfId="2" applyFont="1" applyBorder="1" applyAlignment="1">
      <alignment horizontal="center"/>
    </xf>
    <xf numFmtId="0" fontId="9" fillId="0" borderId="43" xfId="2" applyFont="1" applyBorder="1" applyAlignment="1">
      <alignment horizontal="center"/>
    </xf>
    <xf numFmtId="0" fontId="2" fillId="0" borderId="44" xfId="2" applyFont="1" applyBorder="1" applyProtection="1">
      <protection locked="0"/>
    </xf>
    <xf numFmtId="0" fontId="2" fillId="0" borderId="0" xfId="2" applyFont="1" applyBorder="1" applyProtection="1">
      <protection locked="0"/>
    </xf>
    <xf numFmtId="0" fontId="2" fillId="0" borderId="2" xfId="2" applyFont="1" applyBorder="1" applyProtection="1">
      <protection locked="0"/>
    </xf>
    <xf numFmtId="0" fontId="2" fillId="0" borderId="44" xfId="2" applyFont="1" applyBorder="1" applyAlignment="1" applyProtection="1">
      <alignment horizontal="left" vertical="center" indent="1"/>
      <protection locked="0"/>
    </xf>
    <xf numFmtId="0" fontId="2" fillId="0" borderId="0" xfId="2" applyFont="1" applyBorder="1" applyAlignment="1" applyProtection="1">
      <alignment horizontal="left" indent="1"/>
      <protection locked="0"/>
    </xf>
    <xf numFmtId="0" fontId="9" fillId="0" borderId="0" xfId="2" applyFont="1" applyBorder="1" applyAlignment="1" applyProtection="1">
      <alignment horizontal="left"/>
      <protection locked="0"/>
    </xf>
    <xf numFmtId="49" fontId="2" fillId="0" borderId="44" xfId="2" applyNumberFormat="1" applyFont="1" applyBorder="1" applyAlignment="1" applyProtection="1">
      <alignment horizontal="left" vertical="center" indent="1"/>
      <protection locked="0"/>
    </xf>
    <xf numFmtId="49" fontId="2" fillId="0" borderId="0" xfId="2" applyNumberFormat="1" applyFont="1" applyBorder="1" applyAlignment="1" applyProtection="1">
      <alignment horizontal="left" indent="1"/>
      <protection locked="0"/>
    </xf>
    <xf numFmtId="0" fontId="2" fillId="0" borderId="45" xfId="2" applyFont="1" applyBorder="1" applyAlignment="1" applyProtection="1">
      <alignment horizontal="left" vertical="center" indent="1"/>
      <protection locked="0"/>
    </xf>
    <xf numFmtId="0" fontId="2" fillId="0" borderId="46" xfId="2" applyFont="1" applyBorder="1" applyAlignment="1" applyProtection="1">
      <alignment horizontal="left" indent="1"/>
      <protection locked="0"/>
    </xf>
    <xf numFmtId="0" fontId="2" fillId="0" borderId="18" xfId="2" applyFont="1" applyBorder="1" applyProtection="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44" xfId="2" applyFont="1" applyBorder="1" applyAlignment="1"/>
    <xf numFmtId="0" fontId="2" fillId="0" borderId="2" xfId="2" applyFont="1" applyBorder="1" applyAlignment="1"/>
    <xf numFmtId="0" fontId="2" fillId="0" borderId="5" xfId="2" applyFont="1" applyBorder="1" applyAlignment="1"/>
    <xf numFmtId="49" fontId="2" fillId="0" borderId="44" xfId="2" applyNumberFormat="1" applyFont="1" applyBorder="1" applyAlignment="1" applyProtection="1">
      <alignment horizontal="left"/>
      <protection locked="0"/>
    </xf>
    <xf numFmtId="49" fontId="2" fillId="0" borderId="2" xfId="2" applyNumberFormat="1" applyFont="1" applyBorder="1" applyAlignment="1" applyProtection="1">
      <alignment horizontal="left"/>
      <protection locked="0"/>
    </xf>
    <xf numFmtId="0" fontId="9" fillId="0" borderId="2" xfId="2" applyFont="1" applyBorder="1" applyAlignment="1">
      <alignment horizontal="left"/>
    </xf>
    <xf numFmtId="49" fontId="2" fillId="0" borderId="45" xfId="2" applyNumberFormat="1" applyFont="1" applyBorder="1" applyAlignment="1" applyProtection="1">
      <alignment horizontal="left"/>
      <protection locked="0"/>
    </xf>
    <xf numFmtId="49" fontId="2" fillId="0" borderId="18" xfId="2" applyNumberFormat="1" applyFont="1" applyBorder="1" applyAlignment="1" applyProtection="1">
      <alignment horizontal="left"/>
      <protection locked="0"/>
    </xf>
    <xf numFmtId="0" fontId="2" fillId="0" borderId="18" xfId="2" applyFont="1" applyBorder="1" applyAlignment="1"/>
    <xf numFmtId="49" fontId="2" fillId="0" borderId="47" xfId="2" applyNumberFormat="1" applyFont="1" applyBorder="1" applyAlignment="1" applyProtection="1">
      <alignment horizontal="left"/>
      <protection locked="0"/>
    </xf>
    <xf numFmtId="0" fontId="2" fillId="0" borderId="47" xfId="2" applyFont="1" applyBorder="1" applyAlignment="1"/>
    <xf numFmtId="0" fontId="2" fillId="0" borderId="0" xfId="2" applyFont="1" applyAlignment="1"/>
    <xf numFmtId="0" fontId="35" fillId="0" borderId="24" xfId="2" applyBorder="1" applyProtection="1">
      <protection locked="0"/>
    </xf>
    <xf numFmtId="4" fontId="9" fillId="0" borderId="52" xfId="2" applyNumberFormat="1" applyFont="1" applyBorder="1" applyAlignment="1" applyProtection="1">
      <alignment horizontal="center" vertical="center"/>
      <protection locked="0"/>
    </xf>
    <xf numFmtId="0" fontId="9" fillId="0" borderId="55" xfId="2" applyFont="1" applyBorder="1" applyAlignment="1" applyProtection="1">
      <alignment horizontal="center" vertical="center"/>
      <protection locked="0"/>
    </xf>
    <xf numFmtId="0" fontId="2" fillId="0" borderId="56" xfId="2" applyFont="1" applyBorder="1" applyAlignment="1" applyProtection="1">
      <alignment horizontal="left" vertical="center" indent="1"/>
      <protection locked="0"/>
    </xf>
    <xf numFmtId="0" fontId="2" fillId="0" borderId="57" xfId="2" applyFont="1" applyBorder="1" applyAlignment="1" applyProtection="1">
      <alignment horizontal="left" vertical="center" indent="1"/>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2" fillId="0" borderId="44" xfId="2" applyFont="1" applyBorder="1" applyAlignment="1">
      <alignment horizontal="left"/>
    </xf>
    <xf numFmtId="168" fontId="2" fillId="0" borderId="38" xfId="2" applyNumberFormat="1" applyFont="1" applyBorder="1" applyProtection="1">
      <protection locked="0"/>
    </xf>
    <xf numFmtId="168" fontId="35" fillId="0" borderId="48" xfId="2" applyNumberFormat="1" applyBorder="1" applyProtection="1">
      <protection locked="0"/>
    </xf>
    <xf numFmtId="0" fontId="2" fillId="0" borderId="24" xfId="2" applyFont="1" applyBorder="1" applyProtection="1">
      <protection locked="0"/>
    </xf>
    <xf numFmtId="168" fontId="2" fillId="0" borderId="48" xfId="2" applyNumberFormat="1" applyFont="1" applyBorder="1" applyProtection="1">
      <protection locked="0"/>
    </xf>
    <xf numFmtId="168" fontId="2" fillId="0" borderId="53" xfId="2" applyNumberFormat="1" applyFont="1" applyBorder="1" applyAlignment="1" applyProtection="1">
      <protection locked="0"/>
    </xf>
    <xf numFmtId="168" fontId="2" fillId="0" borderId="54" xfId="2" applyNumberFormat="1" applyFont="1" applyBorder="1" applyAlignment="1" applyProtection="1">
      <protection locked="0"/>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6" fillId="0" borderId="4"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165"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11" fillId="0" borderId="12" xfId="2" applyFont="1" applyBorder="1" applyAlignment="1" applyProtection="1">
      <alignment horizontal="center" wrapText="1"/>
      <protection locked="0"/>
    </xf>
    <xf numFmtId="0" fontId="16" fillId="0" borderId="4" xfId="0" applyFont="1" applyBorder="1" applyAlignment="1" applyProtection="1">
      <alignment horizontal="left" vertical="center" wrapText="1"/>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7" fontId="34" fillId="0" borderId="0" xfId="0" applyNumberFormat="1" applyFont="1" applyAlignment="1" applyProtection="1">
      <alignment horizontal="center" vertical="center"/>
      <protection locked="0"/>
    </xf>
    <xf numFmtId="167" fontId="0" fillId="0" borderId="0" xfId="0" applyNumberFormat="1" applyAlignment="1">
      <alignment horizontal="center" vertical="center"/>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3" fillId="0" borderId="49" xfId="0" applyFont="1" applyBorder="1" applyAlignment="1">
      <alignment horizontal="left" vertical="center" wrapText="1"/>
    </xf>
    <xf numFmtId="0" fontId="0" fillId="0" borderId="50" xfId="0" applyBorder="1" applyAlignment="1">
      <alignment horizontal="left" vertical="center" wrapText="1"/>
    </xf>
    <xf numFmtId="0" fontId="11" fillId="0" borderId="0" xfId="0" applyFont="1" applyAlignment="1" applyProtection="1">
      <alignment horizontal="center" vertical="center"/>
      <protection locked="0"/>
    </xf>
    <xf numFmtId="0" fontId="2" fillId="3" borderId="23" xfId="6" applyFont="1" applyFill="1" applyBorder="1" applyAlignment="1">
      <alignment vertical="center" wrapText="1"/>
    </xf>
    <xf numFmtId="0" fontId="2" fillId="3" borderId="20"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21" xfId="0" applyFont="1" applyFill="1" applyBorder="1" applyAlignment="1" applyProtection="1">
      <alignment horizontal="left" vertical="center" wrapText="1" indent="1"/>
    </xf>
    <xf numFmtId="0" fontId="0" fillId="3" borderId="51" xfId="0" applyFill="1" applyBorder="1" applyAlignment="1">
      <alignment horizontal="left" wrapText="1" indent="1"/>
    </xf>
    <xf numFmtId="0" fontId="0" fillId="3" borderId="22" xfId="0" applyFill="1" applyBorder="1" applyAlignment="1">
      <alignment horizontal="left" wrapText="1" indent="1"/>
    </xf>
    <xf numFmtId="0" fontId="11" fillId="0" borderId="12" xfId="0" applyFont="1" applyBorder="1" applyAlignment="1" applyProtection="1">
      <alignment horizontal="center" wrapText="1"/>
      <protection locked="0"/>
    </xf>
    <xf numFmtId="49" fontId="11" fillId="0" borderId="12"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2"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7" fillId="0" borderId="40" xfId="2" applyFont="1" applyBorder="1" applyAlignment="1">
      <alignment horizontal="left" vertical="center"/>
    </xf>
    <xf numFmtId="0" fontId="9" fillId="0" borderId="40" xfId="2" applyFont="1" applyBorder="1" applyAlignment="1">
      <alignment horizontal="left"/>
    </xf>
    <xf numFmtId="0" fontId="7" fillId="0" borderId="0" xfId="2" applyFont="1" applyBorder="1" applyAlignment="1">
      <alignment horizontal="left" vertical="center"/>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11" fillId="0" borderId="0" xfId="0" applyFont="1" applyAlignment="1">
      <alignment horizontal="center" vertical="center" wrapText="1"/>
    </xf>
    <xf numFmtId="0" fontId="34"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cellXfs>
  <cellStyles count="7">
    <cellStyle name="Hyperlink" xfId="1" builtinId="8"/>
    <cellStyle name="Normal" xfId="0" builtinId="0"/>
    <cellStyle name="Normal 2" xfId="2"/>
    <cellStyle name="Normal_AFRPG3" xfId="3"/>
    <cellStyle name="Normal_AFRPG5" xfId="4"/>
    <cellStyle name="Normal_AFRPG7" xfId="5"/>
    <cellStyle name="Normal_AFRPG8"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53"/>
  <sheetViews>
    <sheetView showGridLines="0" tabSelected="1" zoomScaleNormal="100" workbookViewId="0">
      <selection activeCell="B4" sqref="B4"/>
    </sheetView>
  </sheetViews>
  <sheetFormatPr defaultColWidth="9.140625" defaultRowHeight="11.25"/>
  <cols>
    <col min="1" max="1" width="1.85546875" style="5" customWidth="1"/>
    <col min="2" max="2" width="32" style="5" customWidth="1"/>
    <col min="3" max="3" width="16.5703125" style="5" customWidth="1"/>
    <col min="4" max="4" width="19.7109375" style="5" customWidth="1"/>
    <col min="5" max="5" width="2.85546875" style="5" customWidth="1"/>
    <col min="6" max="6" width="18.85546875" style="5" customWidth="1"/>
    <col min="7" max="7" width="28.5703125" style="5" customWidth="1"/>
    <col min="8" max="8" width="19.7109375" style="5" customWidth="1"/>
    <col min="9" max="9" width="2.140625" style="5" customWidth="1"/>
    <col min="10" max="10" width="5.42578125" style="5" customWidth="1"/>
    <col min="11" max="11" width="9.140625" style="5"/>
    <col min="12" max="12" width="6.7109375" style="5" customWidth="1"/>
    <col min="13" max="16384" width="9.140625" style="5"/>
  </cols>
  <sheetData>
    <row r="1" spans="1:12" ht="12.75">
      <c r="A1" s="230" t="s">
        <v>126</v>
      </c>
      <c r="B1" s="231"/>
      <c r="C1" s="231"/>
      <c r="G1" s="230" t="s">
        <v>188</v>
      </c>
      <c r="H1" s="231"/>
    </row>
    <row r="2" spans="1:12" ht="12.75">
      <c r="A2" s="230" t="s">
        <v>112</v>
      </c>
      <c r="B2" s="232"/>
      <c r="C2" s="233"/>
      <c r="D2" s="373" t="s">
        <v>190</v>
      </c>
      <c r="E2" s="373"/>
      <c r="F2" s="373"/>
      <c r="G2" s="235" t="s">
        <v>189</v>
      </c>
      <c r="H2" s="236"/>
      <c r="I2" s="17"/>
      <c r="J2" s="17"/>
      <c r="K2" s="17"/>
      <c r="L2" s="17"/>
    </row>
    <row r="3" spans="1:12" ht="17.25" customHeight="1">
      <c r="A3" s="234" t="s">
        <v>111</v>
      </c>
      <c r="B3" s="234"/>
      <c r="C3" s="279"/>
      <c r="D3" s="374" t="s">
        <v>191</v>
      </c>
      <c r="E3" s="374"/>
      <c r="F3" s="374"/>
      <c r="G3" s="7"/>
      <c r="H3" s="152"/>
      <c r="I3" s="17"/>
      <c r="J3" s="17"/>
      <c r="K3" s="17"/>
      <c r="L3" s="17"/>
    </row>
    <row r="4" spans="1:12" ht="10.5" customHeight="1">
      <c r="D4" s="374" t="s">
        <v>192</v>
      </c>
      <c r="E4" s="374"/>
      <c r="F4" s="374"/>
      <c r="K4" s="229"/>
      <c r="L4" s="229"/>
    </row>
    <row r="5" spans="1:12" ht="15">
      <c r="A5" s="386" t="s">
        <v>176</v>
      </c>
      <c r="B5" s="387"/>
      <c r="C5" s="387"/>
      <c r="D5" s="387"/>
      <c r="E5" s="387"/>
      <c r="F5" s="387"/>
      <c r="G5" s="387"/>
      <c r="H5" s="387"/>
      <c r="I5" s="387"/>
      <c r="J5" s="387"/>
      <c r="K5" s="229"/>
      <c r="L5" s="229"/>
    </row>
    <row r="6" spans="1:12" ht="15">
      <c r="A6" s="282"/>
      <c r="B6" s="283"/>
      <c r="D6" s="390">
        <v>42551</v>
      </c>
      <c r="E6" s="391"/>
      <c r="F6" s="391"/>
      <c r="G6" s="284"/>
      <c r="H6" s="283"/>
      <c r="I6" s="283"/>
      <c r="J6" s="283"/>
      <c r="K6" s="229"/>
      <c r="L6" s="229"/>
    </row>
    <row r="7" spans="1:12" ht="13.5" customHeight="1">
      <c r="A7" s="388" t="s">
        <v>114</v>
      </c>
      <c r="B7" s="389"/>
      <c r="C7" s="389"/>
      <c r="D7" s="389"/>
      <c r="E7" s="389"/>
      <c r="F7" s="389"/>
      <c r="G7" s="389"/>
      <c r="H7" s="389"/>
      <c r="I7" s="389"/>
      <c r="J7" s="389"/>
      <c r="K7" s="17"/>
      <c r="L7" s="17"/>
    </row>
    <row r="8" spans="1:12" ht="6.75" customHeight="1">
      <c r="B8" s="17"/>
      <c r="C8" s="17"/>
      <c r="D8" s="17"/>
      <c r="E8" s="17"/>
      <c r="F8" s="17"/>
      <c r="G8" s="17"/>
      <c r="H8" s="17"/>
      <c r="I8" s="17"/>
      <c r="J8" s="17"/>
      <c r="K8" s="17"/>
      <c r="L8" s="17"/>
    </row>
    <row r="9" spans="1:12" ht="12">
      <c r="B9" s="70" t="s">
        <v>166</v>
      </c>
      <c r="C9" s="383" t="s">
        <v>207</v>
      </c>
      <c r="D9" s="383"/>
      <c r="E9" s="383"/>
      <c r="F9" s="383"/>
      <c r="G9" s="3"/>
      <c r="H9" s="365" t="s">
        <v>187</v>
      </c>
      <c r="I9" s="17"/>
      <c r="J9" s="17"/>
      <c r="K9" s="17"/>
      <c r="L9" s="17"/>
    </row>
    <row r="10" spans="1:12" ht="12.75">
      <c r="B10" s="70" t="s">
        <v>88</v>
      </c>
      <c r="C10" s="379" t="s">
        <v>208</v>
      </c>
      <c r="D10" s="379"/>
      <c r="E10" s="379"/>
      <c r="F10" s="380"/>
      <c r="G10" s="71"/>
      <c r="H10" s="295" t="s">
        <v>184</v>
      </c>
      <c r="I10" s="301" t="s">
        <v>209</v>
      </c>
      <c r="J10" s="296"/>
      <c r="K10" s="300"/>
      <c r="L10" s="17"/>
    </row>
    <row r="11" spans="1:12" ht="12.75">
      <c r="B11" s="70" t="s">
        <v>89</v>
      </c>
      <c r="C11" s="377" t="s">
        <v>210</v>
      </c>
      <c r="D11" s="378"/>
      <c r="E11" s="378"/>
      <c r="F11" s="378"/>
      <c r="G11" s="291"/>
      <c r="H11" s="295" t="s">
        <v>185</v>
      </c>
      <c r="I11" s="301"/>
      <c r="J11" s="17"/>
      <c r="K11" s="17"/>
      <c r="L11" s="17"/>
    </row>
    <row r="12" spans="1:12" ht="12.75">
      <c r="B12" s="70" t="s">
        <v>90</v>
      </c>
      <c r="C12" s="377" t="s">
        <v>211</v>
      </c>
      <c r="D12" s="377"/>
      <c r="E12" s="377"/>
      <c r="F12" s="378"/>
      <c r="G12" s="290"/>
      <c r="H12" s="295" t="s">
        <v>186</v>
      </c>
      <c r="I12" s="301"/>
    </row>
    <row r="13" spans="1:12" ht="12.75">
      <c r="A13" s="1"/>
      <c r="B13" s="70" t="s">
        <v>193</v>
      </c>
      <c r="C13" s="377" t="s">
        <v>212</v>
      </c>
      <c r="D13" s="377"/>
      <c r="E13" s="377"/>
      <c r="F13" s="378"/>
      <c r="G13" s="1"/>
    </row>
    <row r="14" spans="1:12" ht="4.5" customHeight="1">
      <c r="A14" s="1"/>
      <c r="B14" s="6"/>
    </row>
    <row r="15" spans="1:12" ht="12">
      <c r="A15" s="1"/>
      <c r="B15" s="59" t="s">
        <v>99</v>
      </c>
      <c r="C15" s="51"/>
      <c r="H15" s="4"/>
      <c r="I15" s="4"/>
    </row>
    <row r="16" spans="1:12" ht="36.4" customHeight="1">
      <c r="A16" s="1"/>
      <c r="B16" s="394" t="s">
        <v>96</v>
      </c>
      <c r="C16" s="395"/>
      <c r="D16" s="395"/>
      <c r="E16" s="73"/>
      <c r="F16" s="74"/>
      <c r="G16" s="74"/>
      <c r="H16" s="74"/>
      <c r="I16" s="63"/>
      <c r="J16" s="63"/>
      <c r="K16" s="58"/>
    </row>
    <row r="17" spans="1:12" ht="17.100000000000001" customHeight="1">
      <c r="A17" s="1"/>
      <c r="B17" s="75" t="s">
        <v>97</v>
      </c>
      <c r="C17" s="76"/>
      <c r="D17" s="77"/>
      <c r="E17" s="7"/>
      <c r="F17" s="7"/>
      <c r="G17" s="7"/>
      <c r="H17" s="8"/>
      <c r="I17" s="8"/>
    </row>
    <row r="18" spans="1:12" ht="3.75" customHeight="1">
      <c r="A18" s="1"/>
      <c r="B18" s="76"/>
      <c r="C18" s="76"/>
      <c r="D18" s="78"/>
      <c r="E18" s="7"/>
      <c r="F18" s="7"/>
      <c r="G18" s="7"/>
      <c r="H18" s="8"/>
      <c r="I18" s="8"/>
    </row>
    <row r="19" spans="1:12" ht="12.75">
      <c r="B19" s="219" t="s">
        <v>80</v>
      </c>
      <c r="C19" s="220"/>
      <c r="D19" s="221" t="s">
        <v>87</v>
      </c>
      <c r="E19" s="9"/>
      <c r="F19" s="392" t="s">
        <v>53</v>
      </c>
      <c r="G19" s="393"/>
      <c r="H19" s="139">
        <v>11</v>
      </c>
      <c r="I19" s="15"/>
    </row>
    <row r="20" spans="1:12" ht="12">
      <c r="B20" s="56" t="s">
        <v>137</v>
      </c>
      <c r="C20" s="57"/>
      <c r="D20" s="139"/>
      <c r="E20" s="10"/>
      <c r="F20" s="68" t="s">
        <v>54</v>
      </c>
      <c r="G20" s="69"/>
      <c r="H20" s="139">
        <v>3</v>
      </c>
      <c r="I20" s="19"/>
    </row>
    <row r="21" spans="1:12" ht="12.75">
      <c r="B21" s="56" t="s">
        <v>71</v>
      </c>
      <c r="C21" s="52"/>
      <c r="D21" s="140">
        <v>26346</v>
      </c>
      <c r="E21" s="8"/>
      <c r="F21" s="392" t="s">
        <v>169</v>
      </c>
      <c r="G21" s="393"/>
      <c r="H21" s="141">
        <v>679.21</v>
      </c>
      <c r="I21" s="20"/>
    </row>
    <row r="22" spans="1:12" ht="13.5" customHeight="1">
      <c r="B22" s="381" t="s">
        <v>138</v>
      </c>
      <c r="C22" s="382"/>
      <c r="D22" s="139">
        <v>10824163</v>
      </c>
      <c r="E22" s="16"/>
      <c r="F22" s="225" t="s">
        <v>52</v>
      </c>
      <c r="G22" s="226"/>
      <c r="H22" s="227"/>
      <c r="I22" s="20"/>
    </row>
    <row r="23" spans="1:12" ht="12.75">
      <c r="B23" s="381" t="s">
        <v>139</v>
      </c>
      <c r="C23" s="382"/>
      <c r="D23" s="139"/>
      <c r="F23" s="11" t="s">
        <v>55</v>
      </c>
      <c r="G23" s="62"/>
      <c r="H23" s="139">
        <v>54</v>
      </c>
      <c r="I23" s="1"/>
      <c r="L23" s="21"/>
    </row>
    <row r="24" spans="1:12" ht="12">
      <c r="B24" s="56" t="s">
        <v>140</v>
      </c>
      <c r="C24" s="57"/>
      <c r="D24" s="139">
        <v>3678781</v>
      </c>
      <c r="E24" s="1"/>
      <c r="F24" s="12" t="s">
        <v>56</v>
      </c>
      <c r="G24" s="66"/>
      <c r="H24" s="139">
        <v>1</v>
      </c>
      <c r="I24" s="1"/>
      <c r="L24" s="21"/>
    </row>
    <row r="25" spans="1:12" ht="12">
      <c r="B25" s="56" t="s">
        <v>79</v>
      </c>
      <c r="C25" s="57"/>
      <c r="D25" s="139"/>
      <c r="E25" s="1"/>
      <c r="F25" s="225" t="s">
        <v>51</v>
      </c>
      <c r="G25" s="226"/>
      <c r="H25" s="227"/>
      <c r="I25" s="1"/>
      <c r="L25" s="21"/>
    </row>
    <row r="26" spans="1:12" ht="12.75" thickBot="1">
      <c r="B26" s="164" t="s">
        <v>115</v>
      </c>
      <c r="C26" s="165"/>
      <c r="D26" s="166">
        <f>SUM(D20:D25)</f>
        <v>14529290</v>
      </c>
      <c r="E26" s="13"/>
      <c r="F26" s="11" t="s">
        <v>55</v>
      </c>
      <c r="G26" s="62"/>
      <c r="H26" s="139">
        <v>35</v>
      </c>
    </row>
    <row r="27" spans="1:12" ht="14.1" customHeight="1" thickTop="1" thickBot="1">
      <c r="F27" s="12" t="s">
        <v>56</v>
      </c>
      <c r="G27" s="66"/>
      <c r="H27" s="139">
        <v>19</v>
      </c>
      <c r="I27" s="1"/>
      <c r="J27" s="16"/>
      <c r="K27" s="114"/>
    </row>
    <row r="28" spans="1:12" ht="13.5" customHeight="1" thickTop="1">
      <c r="B28" s="222" t="s">
        <v>98</v>
      </c>
      <c r="C28" s="223"/>
      <c r="D28" s="224"/>
      <c r="E28" s="13"/>
      <c r="F28" s="225" t="s">
        <v>103</v>
      </c>
      <c r="G28" s="226"/>
      <c r="H28" s="228"/>
      <c r="I28" s="1"/>
      <c r="J28" s="64"/>
      <c r="K28" s="18"/>
    </row>
    <row r="29" spans="1:12" ht="12">
      <c r="B29" s="11" t="s">
        <v>57</v>
      </c>
      <c r="C29" s="62"/>
      <c r="D29" s="142">
        <v>59</v>
      </c>
      <c r="F29" s="11" t="s">
        <v>3</v>
      </c>
      <c r="G29" s="62"/>
      <c r="H29" s="154">
        <v>1.5582</v>
      </c>
      <c r="I29" s="3"/>
      <c r="J29" s="79"/>
      <c r="K29" s="18"/>
    </row>
    <row r="30" spans="1:12" ht="14.1" customHeight="1">
      <c r="B30" s="11" t="s">
        <v>58</v>
      </c>
      <c r="C30" s="62"/>
      <c r="D30" s="142">
        <v>57</v>
      </c>
      <c r="F30" s="2" t="s">
        <v>43</v>
      </c>
      <c r="G30" s="2"/>
      <c r="H30" s="154">
        <v>0.23899999999999999</v>
      </c>
      <c r="I30" s="3"/>
      <c r="J30" s="1"/>
      <c r="K30" s="18"/>
    </row>
    <row r="31" spans="1:12" ht="12">
      <c r="B31" s="11" t="s">
        <v>59</v>
      </c>
      <c r="C31" s="62"/>
      <c r="D31" s="142">
        <v>52</v>
      </c>
      <c r="F31" s="65" t="s">
        <v>170</v>
      </c>
      <c r="G31" s="67"/>
      <c r="H31" s="154">
        <v>0.34360000000000002</v>
      </c>
      <c r="I31" s="1"/>
      <c r="J31" s="1"/>
      <c r="K31" s="81"/>
    </row>
    <row r="32" spans="1:12" ht="12">
      <c r="B32" s="11" t="s">
        <v>60</v>
      </c>
      <c r="C32" s="62"/>
      <c r="D32" s="142">
        <v>50</v>
      </c>
      <c r="F32" s="11" t="s">
        <v>4</v>
      </c>
      <c r="G32" s="62"/>
      <c r="H32" s="154">
        <v>0.1148</v>
      </c>
      <c r="I32" s="22"/>
      <c r="J32" s="1"/>
      <c r="K32" s="80"/>
    </row>
    <row r="33" spans="2:12" ht="12">
      <c r="B33" s="11" t="s">
        <v>61</v>
      </c>
      <c r="C33" s="62"/>
      <c r="D33" s="142">
        <v>59</v>
      </c>
      <c r="F33" s="11" t="s">
        <v>45</v>
      </c>
      <c r="G33" s="62"/>
      <c r="H33" s="154">
        <v>0.28120000000000001</v>
      </c>
      <c r="I33" s="3"/>
      <c r="J33" s="1"/>
      <c r="K33" s="80"/>
    </row>
    <row r="34" spans="2:12" ht="12">
      <c r="B34" s="11" t="s">
        <v>62</v>
      </c>
      <c r="C34" s="62"/>
      <c r="D34" s="142">
        <v>56</v>
      </c>
      <c r="F34" s="11" t="s">
        <v>46</v>
      </c>
      <c r="G34" s="62"/>
      <c r="H34" s="154"/>
      <c r="I34" s="3"/>
      <c r="J34" s="1"/>
      <c r="K34" s="80"/>
    </row>
    <row r="35" spans="2:12" ht="14.1" customHeight="1">
      <c r="B35" s="11" t="s">
        <v>63</v>
      </c>
      <c r="C35" s="62"/>
      <c r="D35" s="142">
        <v>75</v>
      </c>
      <c r="F35" s="11" t="s">
        <v>44</v>
      </c>
      <c r="G35" s="62"/>
      <c r="H35" s="154">
        <v>4.7800000000000002E-2</v>
      </c>
      <c r="I35" s="3"/>
      <c r="J35" s="1"/>
      <c r="K35" s="1"/>
    </row>
    <row r="36" spans="2:12" ht="12">
      <c r="B36" s="11" t="s">
        <v>64</v>
      </c>
      <c r="C36" s="62"/>
      <c r="D36" s="142">
        <v>71</v>
      </c>
      <c r="F36" s="2" t="s">
        <v>47</v>
      </c>
      <c r="G36" s="2"/>
      <c r="H36" s="154">
        <v>4.7800000000000002E-2</v>
      </c>
      <c r="I36" s="22"/>
      <c r="J36" s="64"/>
    </row>
    <row r="37" spans="2:12" ht="12">
      <c r="B37" s="11" t="s">
        <v>65</v>
      </c>
      <c r="C37" s="62"/>
      <c r="D37" s="142">
        <v>68</v>
      </c>
      <c r="F37" s="65" t="s">
        <v>5</v>
      </c>
      <c r="G37" s="67"/>
      <c r="H37" s="154">
        <v>0.30649999999999999</v>
      </c>
      <c r="I37" s="3"/>
      <c r="J37" s="79"/>
      <c r="K37" s="23"/>
    </row>
    <row r="38" spans="2:12" ht="12">
      <c r="B38" s="11" t="s">
        <v>66</v>
      </c>
      <c r="C38" s="62"/>
      <c r="D38" s="142">
        <v>57</v>
      </c>
      <c r="F38" s="11" t="s">
        <v>167</v>
      </c>
      <c r="G38" s="62"/>
      <c r="H38" s="154"/>
      <c r="I38" s="3"/>
      <c r="J38" s="1"/>
      <c r="K38" s="18"/>
    </row>
    <row r="39" spans="2:12" ht="12">
      <c r="B39" s="11" t="s">
        <v>74</v>
      </c>
      <c r="C39" s="62"/>
      <c r="D39" s="142">
        <v>143</v>
      </c>
      <c r="F39" s="11" t="s">
        <v>48</v>
      </c>
      <c r="G39" s="62"/>
      <c r="H39" s="154">
        <v>1.9199999999999998E-2</v>
      </c>
      <c r="I39" s="1"/>
      <c r="J39" s="1"/>
      <c r="K39" s="18"/>
    </row>
    <row r="40" spans="2:12" ht="12">
      <c r="B40" s="156" t="s">
        <v>116</v>
      </c>
      <c r="C40" s="157"/>
      <c r="D40" s="143">
        <f>SUM(D29:D39)</f>
        <v>747</v>
      </c>
      <c r="F40" s="11" t="s">
        <v>6</v>
      </c>
      <c r="G40" s="62"/>
      <c r="H40" s="154">
        <v>4.7800000000000002E-2</v>
      </c>
      <c r="I40" s="22"/>
      <c r="J40" s="1"/>
      <c r="K40" s="81"/>
    </row>
    <row r="41" spans="2:12" ht="12">
      <c r="B41" s="60" t="s">
        <v>67</v>
      </c>
      <c r="C41" s="53"/>
      <c r="D41" s="142">
        <v>0</v>
      </c>
      <c r="F41" s="65" t="s">
        <v>7</v>
      </c>
      <c r="G41" s="67"/>
      <c r="H41" s="154"/>
      <c r="I41" s="1"/>
      <c r="J41" s="1"/>
      <c r="K41" s="80"/>
    </row>
    <row r="42" spans="2:12" ht="12">
      <c r="B42" s="60" t="s">
        <v>68</v>
      </c>
      <c r="C42" s="53"/>
      <c r="D42" s="142">
        <v>0</v>
      </c>
      <c r="F42" s="11" t="s">
        <v>7</v>
      </c>
      <c r="G42" s="62"/>
      <c r="H42" s="154"/>
      <c r="I42" s="24"/>
      <c r="J42" s="1"/>
      <c r="K42" s="80"/>
    </row>
    <row r="43" spans="2:12" ht="12.75">
      <c r="B43" s="60" t="s">
        <v>69</v>
      </c>
      <c r="C43" s="53"/>
      <c r="D43" s="142">
        <v>0</v>
      </c>
      <c r="F43" s="288" t="s">
        <v>168</v>
      </c>
      <c r="G43" s="289"/>
      <c r="H43" s="144">
        <v>106706415</v>
      </c>
      <c r="I43" s="14"/>
      <c r="J43" s="1"/>
      <c r="K43" s="80"/>
      <c r="L43" s="18"/>
    </row>
    <row r="44" spans="2:12" ht="12.75">
      <c r="B44" s="61" t="s">
        <v>70</v>
      </c>
      <c r="C44" s="54"/>
      <c r="D44" s="142">
        <v>0</v>
      </c>
      <c r="F44" s="288" t="s">
        <v>72</v>
      </c>
      <c r="G44" s="289"/>
      <c r="H44" s="299">
        <f>(H43/H21)</f>
        <v>157103.71608191868</v>
      </c>
      <c r="I44" s="24"/>
      <c r="J44" s="91" t="str">
        <f>MID(C10,10,1)</f>
        <v>5</v>
      </c>
      <c r="K44" s="1"/>
      <c r="L44" s="18"/>
    </row>
    <row r="45" spans="2:12" ht="12.75">
      <c r="B45" s="60" t="s">
        <v>73</v>
      </c>
      <c r="C45" s="53"/>
      <c r="D45" s="142">
        <v>0</v>
      </c>
      <c r="F45" s="297" t="s">
        <v>183</v>
      </c>
      <c r="G45" s="298"/>
      <c r="H45" s="364">
        <f>IF(I10="x",H43*0.069,IF(I11="x",H43*0.069,IF(I12="x",H43*0.138,"Please Check District Type")))</f>
        <v>7362742.6350000007</v>
      </c>
      <c r="I45" s="25"/>
      <c r="J45" s="91">
        <f>IF(J44="2",(H43*1.38),(H43*0.069))</f>
        <v>7362742.6350000007</v>
      </c>
    </row>
    <row r="46" spans="2:12" ht="13.5" thickBot="1">
      <c r="B46" s="158" t="s">
        <v>117</v>
      </c>
      <c r="C46" s="159"/>
      <c r="D46" s="160">
        <f>SUM(D41:D45)</f>
        <v>0</v>
      </c>
      <c r="F46" s="375" t="s">
        <v>195</v>
      </c>
      <c r="G46" s="376"/>
      <c r="H46" s="144">
        <v>5301924</v>
      </c>
      <c r="J46" s="92"/>
    </row>
    <row r="47" spans="2:12" ht="14.25" thickTop="1" thickBot="1">
      <c r="B47" s="161" t="s">
        <v>118</v>
      </c>
      <c r="C47" s="162"/>
      <c r="D47" s="163">
        <f>SUM(D40,D46)</f>
        <v>747</v>
      </c>
      <c r="F47" s="384" t="s">
        <v>182</v>
      </c>
      <c r="G47" s="385"/>
      <c r="H47" s="302">
        <f>(H46/H45)</f>
        <v>0.72010176952219374</v>
      </c>
      <c r="I47" s="26"/>
      <c r="L47" s="26"/>
    </row>
    <row r="48" spans="2:12" ht="12" thickTop="1">
      <c r="C48" s="55"/>
    </row>
    <row r="49" spans="2:12" ht="9.6" customHeight="1">
      <c r="B49" s="55" t="s">
        <v>194</v>
      </c>
      <c r="I49" s="27"/>
      <c r="L49" s="27"/>
    </row>
    <row r="50" spans="2:12" ht="10.35" customHeight="1">
      <c r="B50" s="256"/>
    </row>
    <row r="51" spans="2:12" ht="9.9499999999999993" customHeight="1"/>
    <row r="52" spans="2:12" ht="9.9499999999999993" customHeight="1"/>
    <row r="53" spans="2:12" ht="17.25" customHeight="1"/>
  </sheetData>
  <sheetProtection sheet="1" objects="1" scenarios="1"/>
  <mergeCells count="19">
    <mergeCell ref="F47:G47"/>
    <mergeCell ref="A5:J5"/>
    <mergeCell ref="A7:J7"/>
    <mergeCell ref="D6:F6"/>
    <mergeCell ref="C12:F12"/>
    <mergeCell ref="C13:F13"/>
    <mergeCell ref="B22:C22"/>
    <mergeCell ref="F21:G21"/>
    <mergeCell ref="F19:G19"/>
    <mergeCell ref="B16:D16"/>
    <mergeCell ref="D2:F2"/>
    <mergeCell ref="D3:F3"/>
    <mergeCell ref="D4:F4"/>
    <mergeCell ref="F46:G46"/>
    <mergeCell ref="C11:F11"/>
    <mergeCell ref="C10:F10"/>
    <mergeCell ref="B23:C23"/>
    <mergeCell ref="C9:D9"/>
    <mergeCell ref="E9:F9"/>
  </mergeCells>
  <phoneticPr fontId="2" type="noConversion"/>
  <printOptions headings="1"/>
  <pageMargins left="0.35" right="0.25" top="0.43" bottom="0.21" header="0.22" footer="0.17"/>
  <pageSetup scale="88" orientation="landscape" useFirstPageNumber="1" r:id="rId1"/>
  <headerFooter alignWithMargins="0">
    <oddHeader>&amp;L&amp;8Page &amp;P&amp;R&amp;8Page &amp;P</oddHeader>
  </headerFooter>
  <legacyDrawing r:id="rId2"/>
  <controls>
    <control shapeId="13314" r:id="rId3" name="CheckBox1"/>
  </controls>
</worksheet>
</file>

<file path=xl/worksheets/sheet2.xml><?xml version="1.0" encoding="utf-8"?>
<worksheet xmlns="http://schemas.openxmlformats.org/spreadsheetml/2006/main" xmlns:r="http://schemas.openxmlformats.org/officeDocument/2006/relationships">
  <sheetPr codeName="Sheet4"/>
  <dimension ref="A1:K35"/>
  <sheetViews>
    <sheetView showGridLines="0" workbookViewId="0">
      <pane ySplit="5" topLeftCell="A6" activePane="bottomLeft" state="frozenSplit"/>
      <selection activeCell="D22" sqref="D22"/>
      <selection pane="bottomLeft" activeCell="A35" sqref="A35"/>
    </sheetView>
  </sheetViews>
  <sheetFormatPr defaultColWidth="8.7109375" defaultRowHeight="11.25"/>
  <cols>
    <col min="1" max="1" width="32.7109375" style="30" customWidth="1"/>
    <col min="2" max="2" width="4.5703125" style="30" customWidth="1"/>
    <col min="3" max="9" width="13.7109375" style="30" customWidth="1"/>
    <col min="10" max="11" width="13.7109375" style="50" customWidth="1"/>
    <col min="12" max="12" width="3.28515625" style="30" customWidth="1"/>
    <col min="13" max="13" width="4.42578125" style="30" customWidth="1"/>
    <col min="14" max="14" width="6.28515625" style="30" customWidth="1"/>
    <col min="15" max="16384" width="8.7109375" style="30"/>
  </cols>
  <sheetData>
    <row r="1" spans="1:11" ht="12">
      <c r="A1" s="373" t="s">
        <v>179</v>
      </c>
      <c r="B1" s="373"/>
      <c r="C1" s="373"/>
      <c r="D1" s="373"/>
      <c r="E1" s="373"/>
      <c r="F1" s="373"/>
      <c r="G1" s="373"/>
      <c r="H1" s="373"/>
      <c r="I1" s="373"/>
      <c r="J1" s="373"/>
      <c r="K1" s="373"/>
    </row>
    <row r="2" spans="1:11" ht="12">
      <c r="A2" s="396" t="s">
        <v>196</v>
      </c>
      <c r="B2" s="396"/>
      <c r="C2" s="396"/>
      <c r="D2" s="396"/>
      <c r="E2" s="396"/>
      <c r="F2" s="396"/>
      <c r="G2" s="396"/>
      <c r="H2" s="396"/>
      <c r="I2" s="396"/>
      <c r="J2" s="396"/>
      <c r="K2" s="396"/>
    </row>
    <row r="3" spans="1:11" ht="12">
      <c r="A3" s="278"/>
      <c r="B3" s="278"/>
      <c r="C3" s="278"/>
      <c r="D3" s="278"/>
      <c r="E3" s="278"/>
      <c r="F3" s="278"/>
      <c r="G3" s="278"/>
      <c r="H3" s="278"/>
      <c r="I3" s="278"/>
      <c r="J3" s="278"/>
      <c r="K3" s="278"/>
    </row>
    <row r="4" spans="1:11" ht="11.45" customHeight="1">
      <c r="A4" s="28"/>
      <c r="B4" s="267"/>
      <c r="C4" s="268" t="s">
        <v>30</v>
      </c>
      <c r="D4" s="268" t="s">
        <v>31</v>
      </c>
      <c r="E4" s="268" t="s">
        <v>32</v>
      </c>
      <c r="F4" s="268" t="s">
        <v>33</v>
      </c>
      <c r="G4" s="268" t="s">
        <v>34</v>
      </c>
      <c r="H4" s="268" t="s">
        <v>35</v>
      </c>
      <c r="I4" s="268" t="s">
        <v>36</v>
      </c>
      <c r="J4" s="268" t="s">
        <v>37</v>
      </c>
      <c r="K4" s="268" t="s">
        <v>38</v>
      </c>
    </row>
    <row r="5" spans="1:11" ht="33.75">
      <c r="A5" s="272" t="s">
        <v>1</v>
      </c>
      <c r="B5" s="269" t="s">
        <v>158</v>
      </c>
      <c r="C5" s="270" t="s">
        <v>10</v>
      </c>
      <c r="D5" s="271" t="s">
        <v>50</v>
      </c>
      <c r="E5" s="270" t="s">
        <v>141</v>
      </c>
      <c r="F5" s="270" t="s">
        <v>11</v>
      </c>
      <c r="G5" s="271" t="s">
        <v>40</v>
      </c>
      <c r="H5" s="271" t="s">
        <v>142</v>
      </c>
      <c r="I5" s="270" t="s">
        <v>41</v>
      </c>
      <c r="J5" s="270" t="s">
        <v>143</v>
      </c>
      <c r="K5" s="271" t="s">
        <v>42</v>
      </c>
    </row>
    <row r="6" spans="1:11" s="33" customFormat="1" ht="13.5" customHeight="1">
      <c r="A6" s="194" t="s">
        <v>29</v>
      </c>
      <c r="B6" s="195"/>
      <c r="C6" s="31"/>
      <c r="D6" s="32"/>
      <c r="E6" s="32"/>
      <c r="F6" s="32"/>
      <c r="G6" s="32"/>
      <c r="H6" s="32"/>
      <c r="I6" s="32"/>
      <c r="J6" s="32"/>
      <c r="K6" s="32"/>
    </row>
    <row r="7" spans="1:11" s="36" customFormat="1" ht="13.9" customHeight="1">
      <c r="A7" s="34" t="s">
        <v>144</v>
      </c>
      <c r="B7" s="35" t="s">
        <v>0</v>
      </c>
      <c r="C7" s="115">
        <v>506506</v>
      </c>
      <c r="D7" s="115">
        <v>35606</v>
      </c>
      <c r="E7" s="115">
        <v>19249</v>
      </c>
      <c r="F7" s="115">
        <v>235850</v>
      </c>
      <c r="G7" s="115">
        <v>194864</v>
      </c>
      <c r="H7" s="115"/>
      <c r="I7" s="115">
        <v>79889</v>
      </c>
      <c r="J7" s="115">
        <v>85073</v>
      </c>
      <c r="K7" s="115">
        <v>3720856</v>
      </c>
    </row>
    <row r="8" spans="1:11" s="36" customFormat="1" ht="12">
      <c r="A8" s="34" t="s">
        <v>15</v>
      </c>
      <c r="B8" s="40">
        <v>120</v>
      </c>
      <c r="C8" s="115"/>
      <c r="D8" s="115"/>
      <c r="E8" s="115"/>
      <c r="F8" s="115"/>
      <c r="G8" s="115"/>
      <c r="H8" s="115"/>
      <c r="I8" s="115">
        <v>1964600</v>
      </c>
      <c r="J8" s="115"/>
      <c r="K8" s="116"/>
    </row>
    <row r="9" spans="1:11" s="36" customFormat="1" ht="12">
      <c r="A9" s="37" t="s">
        <v>127</v>
      </c>
      <c r="B9" s="38">
        <v>130</v>
      </c>
      <c r="C9" s="115"/>
      <c r="D9" s="115"/>
      <c r="E9" s="115"/>
      <c r="F9" s="115"/>
      <c r="G9" s="115"/>
      <c r="H9" s="115"/>
      <c r="I9" s="115"/>
      <c r="J9" s="115"/>
      <c r="K9" s="116"/>
    </row>
    <row r="10" spans="1:11" s="36" customFormat="1" ht="12">
      <c r="A10" s="37" t="s">
        <v>145</v>
      </c>
      <c r="B10" s="38">
        <v>140</v>
      </c>
      <c r="C10" s="115"/>
      <c r="D10" s="115"/>
      <c r="E10" s="257"/>
      <c r="F10" s="115"/>
      <c r="G10" s="145"/>
      <c r="H10" s="115"/>
      <c r="I10" s="144"/>
      <c r="J10" s="258"/>
      <c r="K10" s="258"/>
    </row>
    <row r="11" spans="1:11" s="36" customFormat="1" ht="12">
      <c r="A11" s="37" t="s">
        <v>146</v>
      </c>
      <c r="B11" s="38">
        <v>150</v>
      </c>
      <c r="C11" s="257"/>
      <c r="D11" s="115"/>
      <c r="E11" s="258"/>
      <c r="F11" s="115"/>
      <c r="G11" s="258"/>
      <c r="H11" s="258"/>
      <c r="I11" s="144"/>
      <c r="J11" s="258"/>
      <c r="K11" s="258"/>
    </row>
    <row r="12" spans="1:11" ht="12">
      <c r="A12" s="39" t="s">
        <v>147</v>
      </c>
      <c r="B12" s="38">
        <v>160</v>
      </c>
      <c r="C12" s="115"/>
      <c r="D12" s="257"/>
      <c r="E12" s="258"/>
      <c r="F12" s="115"/>
      <c r="G12" s="258"/>
      <c r="H12" s="258"/>
      <c r="I12" s="115"/>
      <c r="J12" s="258"/>
      <c r="K12" s="258"/>
    </row>
    <row r="13" spans="1:11" ht="12">
      <c r="A13" s="37" t="s">
        <v>14</v>
      </c>
      <c r="B13" s="40">
        <v>170</v>
      </c>
      <c r="C13" s="115"/>
      <c r="D13" s="115"/>
      <c r="E13" s="258"/>
      <c r="F13" s="257"/>
      <c r="G13" s="258"/>
      <c r="H13" s="258"/>
      <c r="I13" s="115"/>
      <c r="J13" s="258"/>
      <c r="K13" s="258"/>
    </row>
    <row r="14" spans="1:11" ht="12">
      <c r="A14" s="41" t="s">
        <v>148</v>
      </c>
      <c r="B14" s="40">
        <v>180</v>
      </c>
      <c r="C14" s="115"/>
      <c r="D14" s="115"/>
      <c r="E14" s="257"/>
      <c r="F14" s="115"/>
      <c r="G14" s="258"/>
      <c r="H14" s="258"/>
      <c r="I14" s="115"/>
      <c r="J14" s="258"/>
      <c r="K14" s="258"/>
    </row>
    <row r="15" spans="1:11" ht="12">
      <c r="A15" s="41" t="s">
        <v>16</v>
      </c>
      <c r="B15" s="40">
        <v>190</v>
      </c>
      <c r="C15" s="115"/>
      <c r="D15" s="115"/>
      <c r="E15" s="115"/>
      <c r="F15" s="115"/>
      <c r="G15" s="115"/>
      <c r="H15" s="115"/>
      <c r="I15" s="115"/>
      <c r="J15" s="115"/>
      <c r="K15" s="115"/>
    </row>
    <row r="16" spans="1:11" ht="12.75" thickBot="1">
      <c r="A16" s="262" t="s">
        <v>119</v>
      </c>
      <c r="B16" s="167"/>
      <c r="C16" s="117">
        <f t="shared" ref="C16:K16" si="0">SUM(C7:C15)</f>
        <v>506506</v>
      </c>
      <c r="D16" s="117">
        <f t="shared" si="0"/>
        <v>35606</v>
      </c>
      <c r="E16" s="117">
        <f t="shared" si="0"/>
        <v>19249</v>
      </c>
      <c r="F16" s="117">
        <f t="shared" si="0"/>
        <v>235850</v>
      </c>
      <c r="G16" s="117">
        <f t="shared" si="0"/>
        <v>194864</v>
      </c>
      <c r="H16" s="117">
        <f t="shared" si="0"/>
        <v>0</v>
      </c>
      <c r="I16" s="117">
        <f t="shared" si="0"/>
        <v>2044489</v>
      </c>
      <c r="J16" s="117">
        <f t="shared" si="0"/>
        <v>85073</v>
      </c>
      <c r="K16" s="117">
        <f t="shared" si="0"/>
        <v>3720856</v>
      </c>
    </row>
    <row r="17" spans="1:11" ht="13.5" customHeight="1" thickTop="1">
      <c r="A17" s="196" t="s">
        <v>28</v>
      </c>
      <c r="B17" s="197"/>
      <c r="C17" s="118"/>
      <c r="D17" s="118"/>
      <c r="E17" s="118"/>
      <c r="F17" s="118"/>
      <c r="G17" s="118"/>
      <c r="H17" s="118"/>
      <c r="I17" s="118"/>
      <c r="J17" s="119"/>
      <c r="K17" s="118"/>
    </row>
    <row r="18" spans="1:11" ht="12">
      <c r="A18" s="42" t="s">
        <v>149</v>
      </c>
      <c r="B18" s="40">
        <v>410</v>
      </c>
      <c r="C18" s="120"/>
      <c r="D18" s="120"/>
      <c r="E18" s="120"/>
      <c r="F18" s="120"/>
      <c r="G18" s="120"/>
      <c r="H18" s="120"/>
      <c r="I18" s="119"/>
      <c r="J18" s="120"/>
      <c r="K18" s="120"/>
    </row>
    <row r="19" spans="1:11" ht="12">
      <c r="A19" s="43" t="s">
        <v>150</v>
      </c>
      <c r="B19" s="44">
        <v>420</v>
      </c>
      <c r="C19" s="120"/>
      <c r="D19" s="120"/>
      <c r="E19" s="120"/>
      <c r="F19" s="120"/>
      <c r="G19" s="120"/>
      <c r="H19" s="265"/>
      <c r="I19" s="121"/>
      <c r="J19" s="120"/>
      <c r="K19" s="120"/>
    </row>
    <row r="20" spans="1:11" ht="12">
      <c r="A20" s="43" t="s">
        <v>152</v>
      </c>
      <c r="B20" s="44">
        <v>430</v>
      </c>
      <c r="C20" s="120"/>
      <c r="D20" s="120"/>
      <c r="E20" s="120"/>
      <c r="F20" s="120"/>
      <c r="G20" s="120"/>
      <c r="H20" s="121"/>
      <c r="I20" s="121"/>
      <c r="J20" s="121"/>
      <c r="K20" s="120"/>
    </row>
    <row r="21" spans="1:11" ht="12">
      <c r="A21" s="43" t="s">
        <v>151</v>
      </c>
      <c r="B21" s="44">
        <v>440</v>
      </c>
      <c r="C21" s="120"/>
      <c r="D21" s="120"/>
      <c r="E21" s="120"/>
      <c r="F21" s="120"/>
      <c r="G21" s="120"/>
      <c r="H21" s="121"/>
      <c r="I21" s="121"/>
      <c r="J21" s="121"/>
      <c r="K21" s="120"/>
    </row>
    <row r="22" spans="1:11" ht="12">
      <c r="A22" s="43" t="s">
        <v>153</v>
      </c>
      <c r="B22" s="44">
        <v>460</v>
      </c>
      <c r="C22" s="120"/>
      <c r="D22" s="120"/>
      <c r="E22" s="265"/>
      <c r="F22" s="120"/>
      <c r="G22" s="265"/>
      <c r="H22" s="265"/>
      <c r="I22" s="121"/>
      <c r="J22" s="121"/>
      <c r="K22" s="121"/>
    </row>
    <row r="23" spans="1:11" ht="12">
      <c r="A23" s="45" t="s">
        <v>154</v>
      </c>
      <c r="B23" s="44">
        <v>470</v>
      </c>
      <c r="C23" s="120"/>
      <c r="D23" s="120"/>
      <c r="E23" s="120"/>
      <c r="F23" s="120"/>
      <c r="G23" s="120"/>
      <c r="H23" s="121"/>
      <c r="I23" s="121"/>
      <c r="J23" s="120"/>
      <c r="K23" s="121"/>
    </row>
    <row r="24" spans="1:11" ht="12">
      <c r="A24" s="46" t="s">
        <v>155</v>
      </c>
      <c r="B24" s="47">
        <v>480</v>
      </c>
      <c r="C24" s="265">
        <v>16308</v>
      </c>
      <c r="D24" s="120"/>
      <c r="E24" s="121"/>
      <c r="F24" s="120"/>
      <c r="G24" s="121"/>
      <c r="H24" s="121"/>
      <c r="I24" s="121"/>
      <c r="J24" s="121"/>
      <c r="K24" s="120"/>
    </row>
    <row r="25" spans="1:11" ht="12">
      <c r="A25" s="46" t="s">
        <v>156</v>
      </c>
      <c r="B25" s="47">
        <v>490</v>
      </c>
      <c r="C25" s="120"/>
      <c r="D25" s="265"/>
      <c r="E25" s="121"/>
      <c r="F25" s="120"/>
      <c r="G25" s="121"/>
      <c r="H25" s="121"/>
      <c r="I25" s="121"/>
      <c r="J25" s="121"/>
      <c r="K25" s="120"/>
    </row>
    <row r="26" spans="1:11" ht="12">
      <c r="A26" s="46" t="s">
        <v>39</v>
      </c>
      <c r="B26" s="47">
        <v>493</v>
      </c>
      <c r="C26" s="120"/>
      <c r="D26" s="120"/>
      <c r="E26" s="121"/>
      <c r="F26" s="265"/>
      <c r="G26" s="121"/>
      <c r="H26" s="121"/>
      <c r="I26" s="121"/>
      <c r="J26" s="121"/>
      <c r="K26" s="120"/>
    </row>
    <row r="27" spans="1:11" ht="12">
      <c r="A27" s="263" t="s">
        <v>157</v>
      </c>
      <c r="B27" s="259"/>
      <c r="C27" s="266">
        <f>SUM(C18:C26)</f>
        <v>16308</v>
      </c>
      <c r="D27" s="266">
        <f t="shared" ref="D27:K27" si="1">SUM(D18:D26)</f>
        <v>0</v>
      </c>
      <c r="E27" s="266">
        <f t="shared" si="1"/>
        <v>0</v>
      </c>
      <c r="F27" s="266">
        <f t="shared" si="1"/>
        <v>0</v>
      </c>
      <c r="G27" s="266">
        <f t="shared" si="1"/>
        <v>0</v>
      </c>
      <c r="H27" s="266">
        <f t="shared" si="1"/>
        <v>0</v>
      </c>
      <c r="I27" s="266">
        <f t="shared" si="1"/>
        <v>0</v>
      </c>
      <c r="J27" s="266">
        <f t="shared" si="1"/>
        <v>0</v>
      </c>
      <c r="K27" s="266">
        <f t="shared" si="1"/>
        <v>0</v>
      </c>
    </row>
    <row r="28" spans="1:11" ht="13.5" customHeight="1">
      <c r="A28" s="198" t="s">
        <v>17</v>
      </c>
      <c r="B28" s="199"/>
      <c r="C28" s="118"/>
      <c r="D28" s="119"/>
      <c r="E28" s="119"/>
      <c r="F28" s="119"/>
      <c r="G28" s="119"/>
      <c r="H28" s="119"/>
      <c r="I28" s="119"/>
      <c r="J28" s="119"/>
      <c r="K28" s="119"/>
    </row>
    <row r="29" spans="1:11" ht="12">
      <c r="A29" s="43" t="s">
        <v>178</v>
      </c>
      <c r="B29" s="44">
        <v>511</v>
      </c>
      <c r="C29" s="274"/>
      <c r="D29" s="274"/>
      <c r="E29" s="274"/>
      <c r="F29" s="274"/>
      <c r="G29" s="274"/>
      <c r="H29" s="274"/>
      <c r="I29" s="119"/>
      <c r="J29" s="286"/>
      <c r="K29" s="286"/>
    </row>
    <row r="30" spans="1:11" ht="13.9" customHeight="1" thickBot="1">
      <c r="A30" s="264" t="s">
        <v>120</v>
      </c>
      <c r="B30" s="170"/>
      <c r="C30" s="117">
        <f t="shared" ref="C30:H30" si="2">SUM(C27:C29)</f>
        <v>16308</v>
      </c>
      <c r="D30" s="117">
        <f t="shared" si="2"/>
        <v>0</v>
      </c>
      <c r="E30" s="117">
        <f t="shared" si="2"/>
        <v>0</v>
      </c>
      <c r="F30" s="117">
        <f t="shared" si="2"/>
        <v>0</v>
      </c>
      <c r="G30" s="117">
        <f t="shared" si="2"/>
        <v>0</v>
      </c>
      <c r="H30" s="117">
        <f t="shared" si="2"/>
        <v>0</v>
      </c>
      <c r="I30" s="287">
        <f>I27</f>
        <v>0</v>
      </c>
      <c r="J30" s="117">
        <f>SUM(J27:J29)</f>
        <v>0</v>
      </c>
      <c r="K30" s="117">
        <f>SUM(K27:K29)</f>
        <v>0</v>
      </c>
    </row>
    <row r="31" spans="1:11" ht="12.75" thickTop="1">
      <c r="A31" s="168" t="s">
        <v>18</v>
      </c>
      <c r="B31" s="169">
        <v>714</v>
      </c>
      <c r="C31" s="122">
        <v>24845</v>
      </c>
      <c r="D31" s="122"/>
      <c r="E31" s="122"/>
      <c r="F31" s="122"/>
      <c r="G31" s="122"/>
      <c r="H31" s="122"/>
      <c r="I31" s="122"/>
      <c r="J31" s="122"/>
      <c r="K31" s="122"/>
    </row>
    <row r="32" spans="1:11" ht="12">
      <c r="A32" s="46" t="s">
        <v>19</v>
      </c>
      <c r="B32" s="47">
        <v>730</v>
      </c>
      <c r="C32" s="120">
        <v>465353</v>
      </c>
      <c r="D32" s="120">
        <v>35606</v>
      </c>
      <c r="E32" s="120">
        <v>19249</v>
      </c>
      <c r="F32" s="120">
        <v>235850</v>
      </c>
      <c r="G32" s="120">
        <v>194864</v>
      </c>
      <c r="H32" s="120"/>
      <c r="I32" s="120">
        <v>2044489</v>
      </c>
      <c r="J32" s="120">
        <v>85073</v>
      </c>
      <c r="K32" s="120">
        <v>3720856</v>
      </c>
    </row>
    <row r="33" spans="1:11" ht="12">
      <c r="A33" s="46" t="s">
        <v>20</v>
      </c>
      <c r="B33" s="273"/>
      <c r="C33" s="118"/>
      <c r="D33" s="119"/>
      <c r="E33" s="119"/>
      <c r="F33" s="119"/>
      <c r="G33" s="119"/>
      <c r="H33" s="119"/>
      <c r="I33" s="119"/>
      <c r="J33" s="119"/>
      <c r="K33" s="119"/>
    </row>
    <row r="34" spans="1:11" ht="12.75" thickBot="1">
      <c r="A34" s="171" t="s">
        <v>121</v>
      </c>
      <c r="B34" s="170"/>
      <c r="C34" s="117">
        <f>SUM(C30:C32)</f>
        <v>506506</v>
      </c>
      <c r="D34" s="117">
        <f t="shared" ref="D34:K34" si="3">SUM(D30:D32)</f>
        <v>35606</v>
      </c>
      <c r="E34" s="117">
        <f t="shared" si="3"/>
        <v>19249</v>
      </c>
      <c r="F34" s="117">
        <f t="shared" si="3"/>
        <v>235850</v>
      </c>
      <c r="G34" s="117">
        <f t="shared" si="3"/>
        <v>194864</v>
      </c>
      <c r="H34" s="117">
        <f t="shared" si="3"/>
        <v>0</v>
      </c>
      <c r="I34" s="117">
        <f t="shared" si="3"/>
        <v>2044489</v>
      </c>
      <c r="J34" s="117">
        <f t="shared" si="3"/>
        <v>85073</v>
      </c>
      <c r="K34" s="117">
        <f t="shared" si="3"/>
        <v>3720856</v>
      </c>
    </row>
    <row r="35" spans="1:11" ht="13.9" customHeight="1" thickTop="1">
      <c r="A35" s="49"/>
    </row>
  </sheetData>
  <sheetProtection sheet="1" objects="1" scenarios="1"/>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dimension ref="A1:K31"/>
  <sheetViews>
    <sheetView showGridLines="0" workbookViewId="0">
      <pane ySplit="3" topLeftCell="A4" activePane="bottomLeft" state="frozenSplit"/>
      <selection activeCell="D22" sqref="D22"/>
      <selection pane="bottomLeft" activeCell="B29" sqref="B29"/>
    </sheetView>
  </sheetViews>
  <sheetFormatPr defaultColWidth="8.7109375" defaultRowHeight="11.25"/>
  <cols>
    <col min="1" max="1" width="36" style="30" customWidth="1"/>
    <col min="2" max="2" width="4.7109375" style="30" customWidth="1"/>
    <col min="3" max="9" width="13.7109375" style="30" customWidth="1"/>
    <col min="10" max="11" width="13.7109375" style="50" customWidth="1"/>
    <col min="12" max="12" width="3.28515625" style="30" customWidth="1"/>
    <col min="13" max="13" width="4.42578125" style="30" customWidth="1"/>
    <col min="14" max="16384" width="8.7109375" style="30"/>
  </cols>
  <sheetData>
    <row r="1" spans="1:11" ht="12">
      <c r="A1" s="373" t="s">
        <v>171</v>
      </c>
      <c r="B1" s="373"/>
      <c r="C1" s="373"/>
      <c r="D1" s="373"/>
      <c r="E1" s="373"/>
      <c r="F1" s="373"/>
      <c r="G1" s="373"/>
      <c r="H1" s="373"/>
      <c r="I1" s="373"/>
      <c r="J1" s="373"/>
      <c r="K1" s="373"/>
    </row>
    <row r="2" spans="1:11" ht="12">
      <c r="A2" s="396" t="s">
        <v>197</v>
      </c>
      <c r="B2" s="396"/>
      <c r="C2" s="396"/>
      <c r="D2" s="396"/>
      <c r="E2" s="396"/>
      <c r="F2" s="396"/>
      <c r="G2" s="396"/>
      <c r="H2" s="396"/>
      <c r="I2" s="396"/>
      <c r="J2" s="396"/>
      <c r="K2" s="396"/>
    </row>
    <row r="3" spans="1:11" ht="12">
      <c r="A3" s="278"/>
      <c r="B3" s="278"/>
      <c r="C3" s="278"/>
      <c r="D3" s="278"/>
      <c r="E3" s="278"/>
      <c r="F3" s="278"/>
      <c r="G3" s="278"/>
      <c r="H3" s="278"/>
      <c r="I3" s="278"/>
      <c r="J3" s="278"/>
      <c r="K3" s="278"/>
    </row>
    <row r="4" spans="1:11" s="72" customFormat="1" ht="12.2" customHeight="1">
      <c r="A4" s="28"/>
      <c r="B4" s="29"/>
      <c r="C4" s="268" t="s">
        <v>30</v>
      </c>
      <c r="D4" s="268" t="s">
        <v>31</v>
      </c>
      <c r="E4" s="268" t="s">
        <v>32</v>
      </c>
      <c r="F4" s="268" t="s">
        <v>33</v>
      </c>
      <c r="G4" s="268" t="s">
        <v>34</v>
      </c>
      <c r="H4" s="268" t="s">
        <v>35</v>
      </c>
      <c r="I4" s="268" t="s">
        <v>36</v>
      </c>
      <c r="J4" s="268" t="s">
        <v>37</v>
      </c>
      <c r="K4" s="268" t="s">
        <v>38</v>
      </c>
    </row>
    <row r="5" spans="1:11" ht="33.75">
      <c r="A5" s="272" t="s">
        <v>1</v>
      </c>
      <c r="B5" s="269" t="s">
        <v>158</v>
      </c>
      <c r="C5" s="270" t="s">
        <v>10</v>
      </c>
      <c r="D5" s="271" t="s">
        <v>50</v>
      </c>
      <c r="E5" s="270" t="s">
        <v>141</v>
      </c>
      <c r="F5" s="270" t="s">
        <v>11</v>
      </c>
      <c r="G5" s="271" t="s">
        <v>40</v>
      </c>
      <c r="H5" s="271" t="s">
        <v>142</v>
      </c>
      <c r="I5" s="270" t="s">
        <v>41</v>
      </c>
      <c r="J5" s="270" t="s">
        <v>143</v>
      </c>
      <c r="K5" s="271" t="s">
        <v>42</v>
      </c>
    </row>
    <row r="6" spans="1:11" ht="13.5" customHeight="1">
      <c r="A6" s="200" t="s">
        <v>13</v>
      </c>
      <c r="B6" s="201"/>
      <c r="C6" s="113"/>
      <c r="D6" s="113"/>
      <c r="E6" s="113"/>
      <c r="F6" s="113"/>
      <c r="G6" s="113"/>
      <c r="H6" s="113"/>
      <c r="I6" s="113"/>
      <c r="J6" s="113"/>
      <c r="K6" s="113"/>
    </row>
    <row r="7" spans="1:11" ht="13.9" customHeight="1">
      <c r="A7" s="204" t="s">
        <v>21</v>
      </c>
      <c r="B7" s="205">
        <v>1000</v>
      </c>
      <c r="C7" s="123">
        <v>2498762</v>
      </c>
      <c r="D7" s="123">
        <v>521194</v>
      </c>
      <c r="E7" s="123">
        <v>343660</v>
      </c>
      <c r="F7" s="123">
        <v>116498</v>
      </c>
      <c r="G7" s="123">
        <v>244318</v>
      </c>
      <c r="H7" s="123">
        <v>0</v>
      </c>
      <c r="I7" s="123">
        <v>63193</v>
      </c>
      <c r="J7" s="123">
        <v>277160</v>
      </c>
      <c r="K7" s="123">
        <v>50228</v>
      </c>
    </row>
    <row r="8" spans="1:11" ht="22.5">
      <c r="A8" s="206" t="s">
        <v>172</v>
      </c>
      <c r="B8" s="205">
        <v>2000</v>
      </c>
      <c r="C8" s="123">
        <v>0</v>
      </c>
      <c r="D8" s="123">
        <v>0</v>
      </c>
      <c r="E8" s="124"/>
      <c r="F8" s="123">
        <v>0</v>
      </c>
      <c r="G8" s="123">
        <v>0</v>
      </c>
      <c r="H8" s="124"/>
      <c r="I8" s="124"/>
      <c r="J8" s="124"/>
      <c r="K8" s="124"/>
    </row>
    <row r="9" spans="1:11" ht="13.9" customHeight="1">
      <c r="A9" s="206" t="s">
        <v>22</v>
      </c>
      <c r="B9" s="205">
        <v>3000</v>
      </c>
      <c r="C9" s="123">
        <v>1891702</v>
      </c>
      <c r="D9" s="123">
        <v>29905</v>
      </c>
      <c r="E9" s="123">
        <v>0</v>
      </c>
      <c r="F9" s="123">
        <v>73281</v>
      </c>
      <c r="G9" s="123">
        <v>0</v>
      </c>
      <c r="H9" s="123">
        <v>0</v>
      </c>
      <c r="I9" s="123">
        <v>0</v>
      </c>
      <c r="J9" s="123">
        <v>0</v>
      </c>
      <c r="K9" s="123">
        <v>0</v>
      </c>
    </row>
    <row r="10" spans="1:11" ht="13.9" customHeight="1">
      <c r="A10" s="207" t="s">
        <v>23</v>
      </c>
      <c r="B10" s="205">
        <v>4000</v>
      </c>
      <c r="C10" s="123">
        <v>875749</v>
      </c>
      <c r="D10" s="123">
        <v>0</v>
      </c>
      <c r="E10" s="125">
        <v>0</v>
      </c>
      <c r="F10" s="123">
        <v>0</v>
      </c>
      <c r="G10" s="123">
        <v>0</v>
      </c>
      <c r="H10" s="123">
        <v>0</v>
      </c>
      <c r="I10" s="125">
        <v>0</v>
      </c>
      <c r="J10" s="125">
        <v>0</v>
      </c>
      <c r="K10" s="123">
        <v>0</v>
      </c>
    </row>
    <row r="11" spans="1:11" ht="13.9" customHeight="1" thickBot="1">
      <c r="A11" s="261" t="s">
        <v>122</v>
      </c>
      <c r="B11" s="174"/>
      <c r="C11" s="126">
        <f>SUM(C7:C10)</f>
        <v>5266213</v>
      </c>
      <c r="D11" s="126">
        <f>SUM(D7:D10)</f>
        <v>551099</v>
      </c>
      <c r="E11" s="126">
        <f>SUM(E7:E10)</f>
        <v>343660</v>
      </c>
      <c r="F11" s="126">
        <f>SUM(F7:F10)</f>
        <v>189779</v>
      </c>
      <c r="G11" s="126">
        <f>G7+G8+G9+G10</f>
        <v>244318</v>
      </c>
      <c r="H11" s="126">
        <f>SUM(H7:H10)</f>
        <v>0</v>
      </c>
      <c r="I11" s="126">
        <f>SUM(I7:I10)</f>
        <v>63193</v>
      </c>
      <c r="J11" s="126">
        <f>SUM(J7:J10)</f>
        <v>277160</v>
      </c>
      <c r="K11" s="126">
        <f>SUM(K7:K10)</f>
        <v>50228</v>
      </c>
    </row>
    <row r="12" spans="1:11" ht="13.5" thickTop="1" thickBot="1">
      <c r="A12" s="172" t="s">
        <v>180</v>
      </c>
      <c r="B12" s="275">
        <v>3998</v>
      </c>
      <c r="C12" s="127">
        <v>1931333</v>
      </c>
      <c r="D12" s="127">
        <v>0</v>
      </c>
      <c r="E12" s="127">
        <v>0</v>
      </c>
      <c r="F12" s="127">
        <v>0</v>
      </c>
      <c r="G12" s="127">
        <v>0</v>
      </c>
      <c r="H12" s="127"/>
      <c r="I12" s="128"/>
      <c r="J12" s="127">
        <v>0</v>
      </c>
      <c r="K12" s="127">
        <v>0</v>
      </c>
    </row>
    <row r="13" spans="1:11" ht="13.9" customHeight="1" thickTop="1" thickBot="1">
      <c r="A13" s="260" t="s">
        <v>123</v>
      </c>
      <c r="B13" s="175"/>
      <c r="C13" s="129">
        <f t="shared" ref="C13:K13" si="0">C11+C12</f>
        <v>7197546</v>
      </c>
      <c r="D13" s="129">
        <f t="shared" si="0"/>
        <v>551099</v>
      </c>
      <c r="E13" s="129">
        <f t="shared" si="0"/>
        <v>343660</v>
      </c>
      <c r="F13" s="129">
        <f t="shared" si="0"/>
        <v>189779</v>
      </c>
      <c r="G13" s="129">
        <f t="shared" si="0"/>
        <v>244318</v>
      </c>
      <c r="H13" s="129">
        <f t="shared" si="0"/>
        <v>0</v>
      </c>
      <c r="I13" s="129">
        <f t="shared" si="0"/>
        <v>63193</v>
      </c>
      <c r="J13" s="129">
        <f t="shared" si="0"/>
        <v>277160</v>
      </c>
      <c r="K13" s="129">
        <f t="shared" si="0"/>
        <v>50228</v>
      </c>
    </row>
    <row r="14" spans="1:11" ht="13.5" customHeight="1" thickTop="1">
      <c r="A14" s="202" t="s">
        <v>12</v>
      </c>
      <c r="B14" s="203"/>
      <c r="C14" s="130"/>
      <c r="D14" s="128"/>
      <c r="E14" s="128"/>
      <c r="F14" s="128"/>
      <c r="G14" s="130"/>
      <c r="H14" s="128"/>
      <c r="I14" s="128"/>
      <c r="J14" s="128"/>
      <c r="K14" s="128"/>
    </row>
    <row r="15" spans="1:11" ht="13.9" customHeight="1">
      <c r="A15" s="208" t="s">
        <v>24</v>
      </c>
      <c r="B15" s="209">
        <v>1000</v>
      </c>
      <c r="C15" s="123">
        <v>3582039</v>
      </c>
      <c r="D15" s="128"/>
      <c r="E15" s="128"/>
      <c r="F15" s="128"/>
      <c r="G15" s="123">
        <v>107426</v>
      </c>
      <c r="H15" s="128"/>
      <c r="I15" s="128"/>
      <c r="J15" s="128"/>
      <c r="K15" s="128"/>
    </row>
    <row r="16" spans="1:11" ht="13.9" customHeight="1">
      <c r="A16" s="204" t="s">
        <v>25</v>
      </c>
      <c r="B16" s="210">
        <v>2000</v>
      </c>
      <c r="C16" s="123">
        <v>1680844</v>
      </c>
      <c r="D16" s="123">
        <v>550858</v>
      </c>
      <c r="E16" s="128"/>
      <c r="F16" s="123">
        <v>150299</v>
      </c>
      <c r="G16" s="123">
        <v>178522</v>
      </c>
      <c r="H16" s="123">
        <v>0</v>
      </c>
      <c r="I16" s="128"/>
      <c r="J16" s="125">
        <v>272612</v>
      </c>
      <c r="K16" s="123">
        <v>43175</v>
      </c>
    </row>
    <row r="17" spans="1:11" ht="13.9" customHeight="1">
      <c r="A17" s="206" t="s">
        <v>26</v>
      </c>
      <c r="B17" s="210">
        <v>3000</v>
      </c>
      <c r="C17" s="123">
        <v>63753</v>
      </c>
      <c r="D17" s="123">
        <v>0</v>
      </c>
      <c r="E17" s="128"/>
      <c r="F17" s="123">
        <v>0</v>
      </c>
      <c r="G17" s="123">
        <v>9554</v>
      </c>
      <c r="H17" s="124"/>
      <c r="I17" s="128"/>
      <c r="J17" s="128"/>
      <c r="K17" s="128"/>
    </row>
    <row r="18" spans="1:11" ht="13.9" customHeight="1">
      <c r="A18" s="207" t="s">
        <v>159</v>
      </c>
      <c r="B18" s="211">
        <v>4000</v>
      </c>
      <c r="C18" s="123">
        <v>239395</v>
      </c>
      <c r="D18" s="123">
        <v>0</v>
      </c>
      <c r="E18" s="123">
        <v>0</v>
      </c>
      <c r="F18" s="123">
        <v>1079</v>
      </c>
      <c r="G18" s="123">
        <v>0</v>
      </c>
      <c r="H18" s="123">
        <v>0</v>
      </c>
      <c r="I18" s="128"/>
      <c r="J18" s="128"/>
      <c r="K18" s="123">
        <v>0</v>
      </c>
    </row>
    <row r="19" spans="1:11" ht="13.9" customHeight="1">
      <c r="A19" s="207" t="s">
        <v>27</v>
      </c>
      <c r="B19" s="210">
        <v>5000</v>
      </c>
      <c r="C19" s="123">
        <v>0</v>
      </c>
      <c r="D19" s="123">
        <v>0</v>
      </c>
      <c r="E19" s="123">
        <v>418668</v>
      </c>
      <c r="F19" s="123">
        <v>0</v>
      </c>
      <c r="G19" s="123">
        <v>0</v>
      </c>
      <c r="H19" s="124"/>
      <c r="I19" s="128"/>
      <c r="J19" s="123"/>
      <c r="K19" s="123">
        <v>0</v>
      </c>
    </row>
    <row r="20" spans="1:11" ht="13.9" customHeight="1" thickBot="1">
      <c r="A20" s="261" t="s">
        <v>124</v>
      </c>
      <c r="B20" s="179"/>
      <c r="C20" s="126">
        <f t="shared" ref="C20:H20" si="1">SUM(C15:C19)</f>
        <v>5566031</v>
      </c>
      <c r="D20" s="126">
        <f t="shared" si="1"/>
        <v>550858</v>
      </c>
      <c r="E20" s="126">
        <f t="shared" si="1"/>
        <v>418668</v>
      </c>
      <c r="F20" s="126">
        <f t="shared" si="1"/>
        <v>151378</v>
      </c>
      <c r="G20" s="126">
        <f t="shared" si="1"/>
        <v>295502</v>
      </c>
      <c r="H20" s="126">
        <f t="shared" si="1"/>
        <v>0</v>
      </c>
      <c r="I20" s="128"/>
      <c r="J20" s="126">
        <f>SUM(J15:J19)</f>
        <v>272612</v>
      </c>
      <c r="K20" s="126">
        <f>SUM(K15:K19)</f>
        <v>43175</v>
      </c>
    </row>
    <row r="21" spans="1:11" ht="13.5" thickTop="1" thickBot="1">
      <c r="A21" s="176" t="s">
        <v>181</v>
      </c>
      <c r="B21" s="275">
        <v>4180</v>
      </c>
      <c r="C21" s="129">
        <f t="shared" ref="C21:H21" si="2">C12</f>
        <v>1931333</v>
      </c>
      <c r="D21" s="129">
        <f t="shared" si="2"/>
        <v>0</v>
      </c>
      <c r="E21" s="129">
        <f t="shared" si="2"/>
        <v>0</v>
      </c>
      <c r="F21" s="129">
        <f t="shared" si="2"/>
        <v>0</v>
      </c>
      <c r="G21" s="129">
        <f t="shared" si="2"/>
        <v>0</v>
      </c>
      <c r="H21" s="129">
        <f t="shared" si="2"/>
        <v>0</v>
      </c>
      <c r="I21" s="128" t="s">
        <v>0</v>
      </c>
      <c r="J21" s="131">
        <f>J12</f>
        <v>0</v>
      </c>
      <c r="K21" s="131">
        <f>K12</f>
        <v>0</v>
      </c>
    </row>
    <row r="22" spans="1:11" ht="13.9" customHeight="1" thickTop="1" thickBot="1">
      <c r="A22" s="261" t="s">
        <v>125</v>
      </c>
      <c r="B22" s="180"/>
      <c r="C22" s="129">
        <f t="shared" ref="C22:H22" si="3">C20+C21</f>
        <v>7497364</v>
      </c>
      <c r="D22" s="129">
        <f t="shared" si="3"/>
        <v>550858</v>
      </c>
      <c r="E22" s="129">
        <f t="shared" si="3"/>
        <v>418668</v>
      </c>
      <c r="F22" s="129">
        <f t="shared" si="3"/>
        <v>151378</v>
      </c>
      <c r="G22" s="129">
        <f t="shared" si="3"/>
        <v>295502</v>
      </c>
      <c r="H22" s="129">
        <f t="shared" si="3"/>
        <v>0</v>
      </c>
      <c r="I22" s="132"/>
      <c r="J22" s="129">
        <f>J20+J21</f>
        <v>272612</v>
      </c>
      <c r="K22" s="129">
        <f>K20+K21</f>
        <v>43175</v>
      </c>
    </row>
    <row r="23" spans="1:11" ht="23.25" thickTop="1">
      <c r="A23" s="177" t="s">
        <v>78</v>
      </c>
      <c r="B23" s="173"/>
      <c r="C23" s="133">
        <f t="shared" ref="C23:H23" si="4">C11-C20</f>
        <v>-299818</v>
      </c>
      <c r="D23" s="133">
        <f t="shared" si="4"/>
        <v>241</v>
      </c>
      <c r="E23" s="133">
        <f t="shared" si="4"/>
        <v>-75008</v>
      </c>
      <c r="F23" s="133">
        <f t="shared" si="4"/>
        <v>38401</v>
      </c>
      <c r="G23" s="133">
        <f t="shared" si="4"/>
        <v>-51184</v>
      </c>
      <c r="H23" s="133">
        <f t="shared" si="4"/>
        <v>0</v>
      </c>
      <c r="I23" s="133">
        <f>I11</f>
        <v>63193</v>
      </c>
      <c r="J23" s="133">
        <f>J11-J20</f>
        <v>4548</v>
      </c>
      <c r="K23" s="133">
        <f>K11-K20</f>
        <v>7053</v>
      </c>
    </row>
    <row r="24" spans="1:11" ht="12.75" thickBot="1">
      <c r="A24" s="212" t="s">
        <v>160</v>
      </c>
      <c r="B24" s="213">
        <v>7000</v>
      </c>
      <c r="C24" s="134">
        <v>0</v>
      </c>
      <c r="D24" s="134">
        <v>0</v>
      </c>
      <c r="E24" s="134">
        <v>68284</v>
      </c>
      <c r="F24" s="134">
        <v>0</v>
      </c>
      <c r="G24" s="134">
        <v>0</v>
      </c>
      <c r="H24" s="134">
        <v>0</v>
      </c>
      <c r="I24" s="134">
        <v>0</v>
      </c>
      <c r="J24" s="134">
        <v>0</v>
      </c>
      <c r="K24" s="134">
        <v>3501000</v>
      </c>
    </row>
    <row r="25" spans="1:11" ht="13.9" customHeight="1" thickTop="1" thickBot="1">
      <c r="A25" s="214" t="s">
        <v>161</v>
      </c>
      <c r="B25" s="215">
        <v>8000</v>
      </c>
      <c r="C25" s="135">
        <v>68284</v>
      </c>
      <c r="D25" s="135">
        <v>0</v>
      </c>
      <c r="E25" s="135">
        <v>0</v>
      </c>
      <c r="F25" s="135">
        <v>0</v>
      </c>
      <c r="G25" s="136">
        <v>0</v>
      </c>
      <c r="H25" s="135">
        <v>0</v>
      </c>
      <c r="I25" s="136">
        <v>0</v>
      </c>
      <c r="J25" s="135">
        <v>0</v>
      </c>
      <c r="K25" s="135">
        <v>0</v>
      </c>
    </row>
    <row r="26" spans="1:11" ht="15.75" thickTop="1" thickBot="1">
      <c r="A26" s="276" t="s">
        <v>162</v>
      </c>
      <c r="B26" s="181"/>
      <c r="C26" s="137">
        <f t="shared" ref="C26:K26" si="5">C24-C25</f>
        <v>-68284</v>
      </c>
      <c r="D26" s="137">
        <f t="shared" si="5"/>
        <v>0</v>
      </c>
      <c r="E26" s="137">
        <f t="shared" si="5"/>
        <v>68284</v>
      </c>
      <c r="F26" s="137">
        <f t="shared" si="5"/>
        <v>0</v>
      </c>
      <c r="G26" s="137">
        <f t="shared" si="5"/>
        <v>0</v>
      </c>
      <c r="H26" s="137">
        <f t="shared" si="5"/>
        <v>0</v>
      </c>
      <c r="I26" s="137">
        <f t="shared" si="5"/>
        <v>0</v>
      </c>
      <c r="J26" s="137">
        <f t="shared" si="5"/>
        <v>0</v>
      </c>
      <c r="K26" s="137">
        <f t="shared" si="5"/>
        <v>3501000</v>
      </c>
    </row>
    <row r="27" spans="1:11" ht="37.5" customHeight="1" thickTop="1" thickBot="1">
      <c r="A27" s="397" t="s">
        <v>163</v>
      </c>
      <c r="B27" s="398"/>
      <c r="C27" s="191">
        <f t="shared" ref="C27:K27" si="6">C23+C26</f>
        <v>-368102</v>
      </c>
      <c r="D27" s="191">
        <f t="shared" si="6"/>
        <v>241</v>
      </c>
      <c r="E27" s="191">
        <f t="shared" si="6"/>
        <v>-6724</v>
      </c>
      <c r="F27" s="191">
        <f t="shared" si="6"/>
        <v>38401</v>
      </c>
      <c r="G27" s="191">
        <f t="shared" si="6"/>
        <v>-51184</v>
      </c>
      <c r="H27" s="191">
        <f t="shared" si="6"/>
        <v>0</v>
      </c>
      <c r="I27" s="191">
        <f t="shared" si="6"/>
        <v>63193</v>
      </c>
      <c r="J27" s="191">
        <f t="shared" si="6"/>
        <v>4548</v>
      </c>
      <c r="K27" s="191">
        <f t="shared" si="6"/>
        <v>3508053</v>
      </c>
    </row>
    <row r="28" spans="1:11" ht="12.75" thickTop="1">
      <c r="A28" s="285" t="s">
        <v>198</v>
      </c>
      <c r="B28" s="178"/>
      <c r="C28" s="127">
        <v>858300</v>
      </c>
      <c r="D28" s="127">
        <v>35365</v>
      </c>
      <c r="E28" s="127">
        <v>25973</v>
      </c>
      <c r="F28" s="127">
        <v>197449</v>
      </c>
      <c r="G28" s="127">
        <v>246048</v>
      </c>
      <c r="H28" s="127">
        <v>0</v>
      </c>
      <c r="I28" s="127">
        <v>1981296</v>
      </c>
      <c r="J28" s="127">
        <v>80525</v>
      </c>
      <c r="K28" s="127">
        <v>212803</v>
      </c>
    </row>
    <row r="29" spans="1:11" ht="22.5">
      <c r="A29" s="277" t="s">
        <v>49</v>
      </c>
      <c r="B29" s="48"/>
      <c r="C29" s="123">
        <v>0</v>
      </c>
      <c r="D29" s="123">
        <v>0</v>
      </c>
      <c r="E29" s="123">
        <v>0</v>
      </c>
      <c r="F29" s="123">
        <v>0</v>
      </c>
      <c r="G29" s="123">
        <v>0</v>
      </c>
      <c r="H29" s="123">
        <v>0</v>
      </c>
      <c r="I29" s="123">
        <v>0</v>
      </c>
      <c r="J29" s="123">
        <v>0</v>
      </c>
      <c r="K29" s="123">
        <v>0</v>
      </c>
    </row>
    <row r="30" spans="1:11" ht="13.9" customHeight="1" thickBot="1">
      <c r="A30" s="182" t="s">
        <v>199</v>
      </c>
      <c r="B30" s="183"/>
      <c r="C30" s="138">
        <f t="shared" ref="C30:K30" si="7">SUM(C27:C29)</f>
        <v>490198</v>
      </c>
      <c r="D30" s="138">
        <f t="shared" si="7"/>
        <v>35606</v>
      </c>
      <c r="E30" s="138">
        <f t="shared" si="7"/>
        <v>19249</v>
      </c>
      <c r="F30" s="138">
        <f t="shared" si="7"/>
        <v>235850</v>
      </c>
      <c r="G30" s="138">
        <f t="shared" si="7"/>
        <v>194864</v>
      </c>
      <c r="H30" s="138">
        <f t="shared" si="7"/>
        <v>0</v>
      </c>
      <c r="I30" s="138">
        <f t="shared" si="7"/>
        <v>2044489</v>
      </c>
      <c r="J30" s="138">
        <f t="shared" si="7"/>
        <v>85073</v>
      </c>
      <c r="K30" s="138">
        <f t="shared" si="7"/>
        <v>3720856</v>
      </c>
    </row>
    <row r="31" spans="1:11" ht="13.9" customHeight="1" thickTop="1">
      <c r="A31" s="49"/>
    </row>
  </sheetData>
  <sheetProtection sheet="1" objects="1" scenarios="1"/>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dimension ref="A1:O71"/>
  <sheetViews>
    <sheetView showGridLines="0" workbookViewId="0">
      <selection activeCell="K6" sqref="K6:L6"/>
    </sheetView>
  </sheetViews>
  <sheetFormatPr defaultColWidth="9.140625" defaultRowHeight="12.75"/>
  <cols>
    <col min="1" max="1" width="0.85546875" style="95" customWidth="1"/>
    <col min="2" max="2" width="13.7109375" style="95" customWidth="1"/>
    <col min="3" max="3" width="18.42578125" style="95" customWidth="1"/>
    <col min="4" max="4" width="7.42578125" style="95" customWidth="1"/>
    <col min="5" max="15" width="13.7109375" style="95" customWidth="1"/>
    <col min="16" max="16" width="2.5703125" style="95" customWidth="1"/>
    <col min="17" max="16384" width="9.140625" style="95"/>
  </cols>
  <sheetData>
    <row r="1" spans="1:13" ht="17.25" customHeight="1">
      <c r="A1" s="396" t="s">
        <v>203</v>
      </c>
      <c r="B1" s="399"/>
      <c r="C1" s="400"/>
      <c r="D1" s="400"/>
      <c r="E1" s="400"/>
      <c r="F1" s="400"/>
      <c r="G1" s="400"/>
      <c r="H1" s="400"/>
      <c r="I1" s="400"/>
      <c r="J1" s="400"/>
      <c r="K1" s="400"/>
      <c r="L1" s="401"/>
      <c r="M1" s="401"/>
    </row>
    <row r="2" spans="1:13" s="94" customFormat="1" ht="24" customHeight="1">
      <c r="A2" s="151"/>
    </row>
    <row r="3" spans="1:13" s="280" customFormat="1">
      <c r="B3" s="237" t="s">
        <v>113</v>
      </c>
    </row>
    <row r="4" spans="1:13" ht="9.75" customHeight="1"/>
    <row r="5" spans="1:13" ht="23.1" customHeight="1">
      <c r="B5" s="407" t="s">
        <v>200</v>
      </c>
      <c r="C5" s="411"/>
      <c r="D5" s="411"/>
      <c r="E5" s="411"/>
      <c r="F5" s="411"/>
      <c r="G5" s="411"/>
      <c r="H5" s="411"/>
      <c r="I5" s="411"/>
      <c r="J5" s="411"/>
      <c r="K5" s="411"/>
      <c r="L5" s="411"/>
    </row>
    <row r="6" spans="1:13" ht="17.100000000000001" customHeight="1">
      <c r="B6" s="405" t="str">
        <f>'ASA1'!C9</f>
        <v>Wood River-Hartford District #15</v>
      </c>
      <c r="C6" s="405"/>
      <c r="D6" s="96"/>
      <c r="E6" s="410" t="s">
        <v>213</v>
      </c>
      <c r="F6" s="410"/>
      <c r="G6" s="410"/>
      <c r="H6" s="97"/>
      <c r="I6" s="155" t="s">
        <v>214</v>
      </c>
      <c r="J6" s="97"/>
      <c r="K6" s="406" t="s">
        <v>215</v>
      </c>
      <c r="L6" s="406"/>
    </row>
    <row r="7" spans="1:13" ht="17.100000000000001" customHeight="1">
      <c r="B7" s="98" t="s">
        <v>82</v>
      </c>
      <c r="C7" s="96"/>
      <c r="D7" s="96"/>
      <c r="E7" s="408" t="s">
        <v>83</v>
      </c>
      <c r="F7" s="409"/>
      <c r="G7" s="409"/>
      <c r="H7" s="96"/>
      <c r="I7" s="99" t="s">
        <v>84</v>
      </c>
      <c r="J7" s="96"/>
      <c r="K7" s="408" t="s">
        <v>85</v>
      </c>
      <c r="L7" s="409"/>
    </row>
    <row r="8" spans="1:13">
      <c r="B8" s="407" t="s">
        <v>201</v>
      </c>
      <c r="C8" s="407"/>
      <c r="D8" s="407"/>
      <c r="E8" s="407"/>
      <c r="F8" s="407"/>
      <c r="G8" s="407"/>
      <c r="H8" s="407"/>
      <c r="I8" s="407"/>
      <c r="J8" s="407"/>
      <c r="K8" s="407"/>
      <c r="L8" s="407"/>
    </row>
    <row r="9" spans="1:13" ht="6" customHeight="1">
      <c r="B9" s="100"/>
      <c r="C9" s="100"/>
    </row>
    <row r="10" spans="1:13" s="18" customFormat="1" ht="11.25">
      <c r="B10" s="101" t="s">
        <v>92</v>
      </c>
      <c r="C10" s="102"/>
    </row>
    <row r="11" spans="1:13" ht="6" customHeight="1">
      <c r="B11" s="103"/>
      <c r="C11" s="103"/>
    </row>
    <row r="12" spans="1:13">
      <c r="B12" s="303" t="s">
        <v>202</v>
      </c>
      <c r="C12" s="103"/>
    </row>
    <row r="13" spans="1:13" s="18" customFormat="1" ht="33.75">
      <c r="B13" s="104"/>
      <c r="C13" s="105"/>
      <c r="D13" s="105"/>
      <c r="E13" s="106" t="s">
        <v>10</v>
      </c>
      <c r="F13" s="106" t="s">
        <v>50</v>
      </c>
      <c r="G13" s="106" t="s">
        <v>27</v>
      </c>
      <c r="H13" s="106" t="s">
        <v>11</v>
      </c>
      <c r="I13" s="106" t="s">
        <v>81</v>
      </c>
      <c r="J13" s="106" t="s">
        <v>142</v>
      </c>
      <c r="K13" s="106" t="s">
        <v>41</v>
      </c>
      <c r="L13" s="106" t="s">
        <v>143</v>
      </c>
      <c r="M13" s="106" t="s">
        <v>42</v>
      </c>
    </row>
    <row r="14" spans="1:13" s="18" customFormat="1" ht="12">
      <c r="B14" s="216" t="s">
        <v>21</v>
      </c>
      <c r="C14" s="217"/>
      <c r="D14" s="218">
        <v>1000</v>
      </c>
      <c r="E14" s="146">
        <f>('ASA3'!C7)</f>
        <v>2498762</v>
      </c>
      <c r="F14" s="146">
        <f>('ASA3'!D7)</f>
        <v>521194</v>
      </c>
      <c r="G14" s="146">
        <f>('ASA3'!E7)</f>
        <v>343660</v>
      </c>
      <c r="H14" s="146">
        <f>('ASA3'!F7)</f>
        <v>116498</v>
      </c>
      <c r="I14" s="146">
        <f>('ASA3'!G7)</f>
        <v>244318</v>
      </c>
      <c r="J14" s="146">
        <f>('ASA3'!H7)</f>
        <v>0</v>
      </c>
      <c r="K14" s="146">
        <f>('ASA3'!I7)</f>
        <v>63193</v>
      </c>
      <c r="L14" s="146">
        <f>('ASA3'!J7)</f>
        <v>277160</v>
      </c>
      <c r="M14" s="146">
        <f>('ASA3'!K7)</f>
        <v>50228</v>
      </c>
    </row>
    <row r="15" spans="1:13" s="18" customFormat="1" ht="21.75" customHeight="1">
      <c r="B15" s="412" t="s">
        <v>164</v>
      </c>
      <c r="C15" s="385"/>
      <c r="D15" s="218">
        <v>2000</v>
      </c>
      <c r="E15" s="146">
        <f>('ASA3'!C8)</f>
        <v>0</v>
      </c>
      <c r="F15" s="146">
        <f>('ASA3'!D8)</f>
        <v>0</v>
      </c>
      <c r="G15" s="292"/>
      <c r="H15" s="146">
        <f>('ASA3'!F8)</f>
        <v>0</v>
      </c>
      <c r="I15" s="146">
        <f>('ASA3'!G8)</f>
        <v>0</v>
      </c>
      <c r="J15" s="292"/>
      <c r="K15" s="292"/>
      <c r="L15" s="292"/>
      <c r="M15" s="292"/>
    </row>
    <row r="16" spans="1:13" s="18" customFormat="1" ht="12">
      <c r="B16" s="216" t="s">
        <v>22</v>
      </c>
      <c r="C16" s="217"/>
      <c r="D16" s="218">
        <v>3000</v>
      </c>
      <c r="E16" s="146">
        <f>('ASA3'!C9)</f>
        <v>1891702</v>
      </c>
      <c r="F16" s="146">
        <f>('ASA3'!D9)</f>
        <v>29905</v>
      </c>
      <c r="G16" s="146">
        <f>('ASA3'!E9)</f>
        <v>0</v>
      </c>
      <c r="H16" s="146">
        <f>('ASA3'!F9)</f>
        <v>73281</v>
      </c>
      <c r="I16" s="146">
        <f>('ASA3'!G9)</f>
        <v>0</v>
      </c>
      <c r="J16" s="146">
        <f>('ASA3'!H9)</f>
        <v>0</v>
      </c>
      <c r="K16" s="146">
        <f>('ASA3'!I9)</f>
        <v>0</v>
      </c>
      <c r="L16" s="146">
        <f>('ASA3'!J9)</f>
        <v>0</v>
      </c>
      <c r="M16" s="146">
        <f>('ASA3'!K9)</f>
        <v>0</v>
      </c>
    </row>
    <row r="17" spans="2:13" s="18" customFormat="1" ht="12">
      <c r="B17" s="216" t="s">
        <v>23</v>
      </c>
      <c r="C17" s="217"/>
      <c r="D17" s="218">
        <v>4000</v>
      </c>
      <c r="E17" s="146">
        <f>('ASA3'!C10)</f>
        <v>875749</v>
      </c>
      <c r="F17" s="146">
        <f>('ASA3'!D10)</f>
        <v>0</v>
      </c>
      <c r="G17" s="146">
        <f>('ASA3'!E10)</f>
        <v>0</v>
      </c>
      <c r="H17" s="146">
        <f>('ASA3'!F10)</f>
        <v>0</v>
      </c>
      <c r="I17" s="146">
        <f>('ASA3'!G10)</f>
        <v>0</v>
      </c>
      <c r="J17" s="146">
        <f>('ASA3'!H10)</f>
        <v>0</v>
      </c>
      <c r="K17" s="146">
        <f>('ASA3'!I10)</f>
        <v>0</v>
      </c>
      <c r="L17" s="146">
        <f>('ASA3'!J10)</f>
        <v>0</v>
      </c>
      <c r="M17" s="146">
        <f>('ASA3'!K10)</f>
        <v>0</v>
      </c>
    </row>
    <row r="18" spans="2:13" s="18" customFormat="1" ht="13.5" customHeight="1" thickBot="1">
      <c r="B18" s="186" t="s">
        <v>122</v>
      </c>
      <c r="C18" s="187"/>
      <c r="D18" s="188"/>
      <c r="E18" s="146">
        <f>('ASA3'!C11)</f>
        <v>5266213</v>
      </c>
      <c r="F18" s="146">
        <f>('ASA3'!D11)</f>
        <v>551099</v>
      </c>
      <c r="G18" s="146">
        <f>('ASA3'!E11)</f>
        <v>343660</v>
      </c>
      <c r="H18" s="146">
        <f>('ASA3'!F11)</f>
        <v>189779</v>
      </c>
      <c r="I18" s="146">
        <f>('ASA3'!G11)</f>
        <v>244318</v>
      </c>
      <c r="J18" s="146">
        <f>('ASA3'!H11)</f>
        <v>0</v>
      </c>
      <c r="K18" s="146">
        <f>('ASA3'!I11)</f>
        <v>63193</v>
      </c>
      <c r="L18" s="146">
        <f>('ASA3'!J11)</f>
        <v>277160</v>
      </c>
      <c r="M18" s="146">
        <f>('ASA3'!K11)</f>
        <v>50228</v>
      </c>
    </row>
    <row r="19" spans="2:13" s="18" customFormat="1" ht="15" customHeight="1" thickTop="1" thickBot="1">
      <c r="B19" s="402" t="s">
        <v>124</v>
      </c>
      <c r="C19" s="403"/>
      <c r="D19" s="404"/>
      <c r="E19" s="293">
        <f>'ASA3'!C20</f>
        <v>5566031</v>
      </c>
      <c r="F19" s="293">
        <f>'ASA3'!D20</f>
        <v>550858</v>
      </c>
      <c r="G19" s="293">
        <f>'ASA3'!E20</f>
        <v>418668</v>
      </c>
      <c r="H19" s="293">
        <f>'ASA3'!F20</f>
        <v>151378</v>
      </c>
      <c r="I19" s="293">
        <f>'ASA3'!G20</f>
        <v>295502</v>
      </c>
      <c r="J19" s="293">
        <f>'ASA3'!H20</f>
        <v>0</v>
      </c>
      <c r="K19" s="294"/>
      <c r="L19" s="293">
        <f>'ASA3'!J20</f>
        <v>272612</v>
      </c>
      <c r="M19" s="293">
        <f>'ASA3'!K20</f>
        <v>43175</v>
      </c>
    </row>
    <row r="20" spans="2:13" s="18" customFormat="1" thickTop="1">
      <c r="B20" s="184" t="s">
        <v>165</v>
      </c>
      <c r="C20" s="185"/>
      <c r="D20" s="107"/>
      <c r="E20" s="147">
        <f>'ASA3'!C26</f>
        <v>-68284</v>
      </c>
      <c r="F20" s="147">
        <f>'ASA3'!D26</f>
        <v>0</v>
      </c>
      <c r="G20" s="147">
        <f>'ASA3'!E26</f>
        <v>68284</v>
      </c>
      <c r="H20" s="147">
        <f>'ASA3'!F26</f>
        <v>0</v>
      </c>
      <c r="I20" s="147">
        <f>'ASA3'!G26</f>
        <v>0</v>
      </c>
      <c r="J20" s="147">
        <f>'ASA3'!H26</f>
        <v>0</v>
      </c>
      <c r="K20" s="147">
        <f>'ASA3'!I26</f>
        <v>0</v>
      </c>
      <c r="L20" s="147">
        <f>'ASA3'!J26</f>
        <v>0</v>
      </c>
      <c r="M20" s="147">
        <f>'ASA3'!K26</f>
        <v>3501000</v>
      </c>
    </row>
    <row r="21" spans="2:13" s="18" customFormat="1" ht="13.5" customHeight="1" thickBot="1">
      <c r="B21" s="190" t="str">
        <f>'ASA3'!A28</f>
        <v>Beginning Fund Balances - July 1, 2015</v>
      </c>
      <c r="C21" s="187"/>
      <c r="D21" s="188"/>
      <c r="E21" s="148">
        <f>'ASA3'!C28</f>
        <v>858300</v>
      </c>
      <c r="F21" s="148">
        <f>'ASA3'!D28</f>
        <v>35365</v>
      </c>
      <c r="G21" s="148">
        <f>'ASA3'!E28</f>
        <v>25973</v>
      </c>
      <c r="H21" s="148">
        <f>'ASA3'!F28</f>
        <v>197449</v>
      </c>
      <c r="I21" s="148">
        <f>'ASA3'!G28</f>
        <v>246048</v>
      </c>
      <c r="J21" s="148">
        <f>'ASA3'!H28</f>
        <v>0</v>
      </c>
      <c r="K21" s="148">
        <f>'ASA3'!I28</f>
        <v>1981296</v>
      </c>
      <c r="L21" s="148">
        <f>'ASA3'!J28</f>
        <v>80525</v>
      </c>
      <c r="M21" s="148">
        <f>'ASA3'!K28</f>
        <v>212803</v>
      </c>
    </row>
    <row r="22" spans="2:13" s="18" customFormat="1" thickTop="1">
      <c r="B22" s="184" t="s">
        <v>100</v>
      </c>
      <c r="C22" s="185"/>
      <c r="D22" s="189"/>
      <c r="E22" s="148">
        <f>'ASA3'!C29</f>
        <v>0</v>
      </c>
      <c r="F22" s="148">
        <f>'ASA3'!D29</f>
        <v>0</v>
      </c>
      <c r="G22" s="148">
        <f>'ASA3'!E29</f>
        <v>0</v>
      </c>
      <c r="H22" s="148">
        <f>'ASA3'!F29</f>
        <v>0</v>
      </c>
      <c r="I22" s="148">
        <f>'ASA3'!G29</f>
        <v>0</v>
      </c>
      <c r="J22" s="148">
        <f>'ASA3'!H29</f>
        <v>0</v>
      </c>
      <c r="K22" s="148">
        <f>'ASA3'!I29</f>
        <v>0</v>
      </c>
      <c r="L22" s="148">
        <f>'ASA3'!J29</f>
        <v>0</v>
      </c>
      <c r="M22" s="148">
        <f>'ASA3'!K29</f>
        <v>0</v>
      </c>
    </row>
    <row r="23" spans="2:13" s="18" customFormat="1" ht="13.5" customHeight="1" thickBot="1">
      <c r="B23" s="190" t="str">
        <f>'ASA3'!A30</f>
        <v>Ending Fund Balances June 30, 2016</v>
      </c>
      <c r="C23" s="187"/>
      <c r="D23" s="188"/>
      <c r="E23" s="149">
        <f>SUM(E18,E20,E21,E22)-E19</f>
        <v>490198</v>
      </c>
      <c r="F23" s="149">
        <f>'ASA3'!D30</f>
        <v>35606</v>
      </c>
      <c r="G23" s="149">
        <f>'ASA3'!E30</f>
        <v>19249</v>
      </c>
      <c r="H23" s="149">
        <f>'ASA3'!F30</f>
        <v>235850</v>
      </c>
      <c r="I23" s="149">
        <f>'ASA3'!G30</f>
        <v>194864</v>
      </c>
      <c r="J23" s="149">
        <f>'ASA3'!H30</f>
        <v>0</v>
      </c>
      <c r="K23" s="149">
        <f>'ASA3'!I30</f>
        <v>2044489</v>
      </c>
      <c r="L23" s="149">
        <f>'ASA3'!J30</f>
        <v>85073</v>
      </c>
      <c r="M23" s="149">
        <f>'ASA3'!K30</f>
        <v>3720856</v>
      </c>
    </row>
    <row r="24" spans="2:13" s="18" customFormat="1" ht="12" thickTop="1">
      <c r="B24" s="8"/>
      <c r="C24" s="108"/>
      <c r="D24" s="109"/>
      <c r="E24" s="109"/>
      <c r="F24" s="109"/>
      <c r="G24" s="109"/>
      <c r="H24" s="109"/>
      <c r="I24" s="109"/>
      <c r="J24" s="109"/>
      <c r="K24" s="109"/>
      <c r="L24" s="109"/>
    </row>
    <row r="25" spans="2:13" s="18" customFormat="1" ht="11.25"/>
    <row r="26" spans="2:13" s="18" customFormat="1" ht="6" customHeight="1"/>
    <row r="27" spans="2:13" s="18" customFormat="1" ht="34.9" customHeight="1"/>
    <row r="28" spans="2:13" ht="14.1" customHeight="1"/>
    <row r="29" spans="2:13" s="18" customFormat="1" ht="11.25"/>
    <row r="30" spans="2:13" s="18" customFormat="1" ht="12.2" customHeight="1"/>
    <row r="31" spans="2:13" s="18" customFormat="1" ht="12.2" customHeight="1"/>
    <row r="32" spans="2:13" s="18" customFormat="1" ht="12.2" customHeight="1"/>
    <row r="33" spans="1:15" s="18" customFormat="1" ht="12.2" customHeight="1"/>
    <row r="34" spans="1:15" s="18" customFormat="1" ht="12.2" customHeight="1"/>
    <row r="35" spans="1:15" s="18" customFormat="1" ht="12.2" customHeight="1"/>
    <row r="36" spans="1:15" s="18" customFormat="1" ht="12.2" customHeight="1"/>
    <row r="37" spans="1:15" s="18" customFormat="1" ht="12.2" customHeight="1"/>
    <row r="38" spans="1:15" s="18" customFormat="1" ht="12.2" customHeight="1"/>
    <row r="39" spans="1:15" s="18" customFormat="1" ht="12.2" customHeight="1"/>
    <row r="40" spans="1:15" s="18" customFormat="1" ht="12.2" customHeight="1"/>
    <row r="41" spans="1:15" s="18" customFormat="1" ht="12.2" customHeight="1"/>
    <row r="42" spans="1:15" ht="2.25" customHeight="1">
      <c r="A42" s="110"/>
    </row>
    <row r="44" spans="1:15" s="111" customFormat="1">
      <c r="N44" s="95"/>
      <c r="O44" s="95"/>
    </row>
    <row r="45" spans="1:15" s="18" customFormat="1">
      <c r="B45" s="193"/>
      <c r="N45" s="95"/>
      <c r="O45" s="95"/>
    </row>
    <row r="46" spans="1:15" s="18" customFormat="1" ht="12.2" customHeight="1">
      <c r="N46" s="95"/>
      <c r="O46" s="95"/>
    </row>
    <row r="47" spans="1:15" s="18" customFormat="1" ht="12.2" customHeight="1">
      <c r="N47" s="95"/>
      <c r="O47" s="95"/>
    </row>
    <row r="48" spans="1:15" s="18" customFormat="1" ht="12.2" customHeight="1">
      <c r="N48" s="95"/>
      <c r="O48" s="95"/>
    </row>
    <row r="49" spans="1:15" s="18" customFormat="1" ht="12.2" customHeight="1">
      <c r="N49" s="95"/>
      <c r="O49" s="95"/>
    </row>
    <row r="50" spans="1:15" s="18" customFormat="1" ht="12.2" customHeight="1">
      <c r="N50" s="95"/>
      <c r="O50" s="95"/>
    </row>
    <row r="51" spans="1:15" s="18" customFormat="1" ht="12.2" customHeight="1">
      <c r="N51" s="95"/>
      <c r="O51" s="95"/>
    </row>
    <row r="52" spans="1:15" s="18" customFormat="1" ht="12.2" customHeight="1">
      <c r="N52" s="95"/>
      <c r="O52" s="95"/>
    </row>
    <row r="53" spans="1:15" s="18" customFormat="1" ht="12.2" customHeight="1">
      <c r="N53" s="95"/>
      <c r="O53" s="95"/>
    </row>
    <row r="54" spans="1:15" s="18" customFormat="1" ht="12.2" customHeight="1">
      <c r="N54" s="95"/>
      <c r="O54" s="95"/>
    </row>
    <row r="55" spans="1:15" s="18" customFormat="1" ht="12.2" customHeight="1">
      <c r="N55" s="95"/>
      <c r="O55" s="95"/>
    </row>
    <row r="56" spans="1:15" s="18" customFormat="1" ht="12.2" customHeight="1">
      <c r="N56" s="95"/>
      <c r="O56" s="95"/>
    </row>
    <row r="57" spans="1:15" s="18" customFormat="1" ht="12.2" customHeight="1">
      <c r="A57" s="112"/>
      <c r="N57" s="95"/>
      <c r="O57" s="95"/>
    </row>
    <row r="58" spans="1:15" ht="3.75" customHeight="1"/>
    <row r="60" spans="1:15">
      <c r="N60" s="110"/>
    </row>
    <row r="61" spans="1:15">
      <c r="N61" s="110"/>
    </row>
    <row r="62" spans="1:15">
      <c r="N62" s="110"/>
    </row>
    <row r="63" spans="1:15">
      <c r="N63" s="110"/>
    </row>
    <row r="64" spans="1:15">
      <c r="N64" s="110"/>
    </row>
    <row r="65" spans="14:14">
      <c r="N65" s="110"/>
    </row>
    <row r="66" spans="14:14">
      <c r="N66" s="110"/>
    </row>
    <row r="67" spans="14:14">
      <c r="N67" s="110"/>
    </row>
    <row r="68" spans="14:14">
      <c r="N68" s="110"/>
    </row>
    <row r="69" spans="14:14">
      <c r="N69" s="110"/>
    </row>
    <row r="70" spans="14:14">
      <c r="N70" s="110"/>
    </row>
    <row r="71" spans="14:14">
      <c r="N71" s="110"/>
    </row>
  </sheetData>
  <sheetProtection sheet="1" objects="1" scenarios="1"/>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sheetPr codeName="Sheet1"/>
  <dimension ref="A1:G53"/>
  <sheetViews>
    <sheetView showGridLines="0" zoomScaleNormal="100" workbookViewId="0">
      <selection activeCell="B24" sqref="B24"/>
    </sheetView>
  </sheetViews>
  <sheetFormatPr defaultRowHeight="12.75"/>
  <cols>
    <col min="1" max="1" width="3.140625" customWidth="1"/>
    <col min="2" max="6" width="30.7109375" customWidth="1"/>
    <col min="7" max="7" width="6" customWidth="1"/>
  </cols>
  <sheetData>
    <row r="1" spans="1:7">
      <c r="A1" s="416" t="s">
        <v>173</v>
      </c>
      <c r="B1" s="416"/>
      <c r="C1" s="416"/>
      <c r="D1" s="416"/>
      <c r="E1" s="416"/>
      <c r="F1" s="416"/>
      <c r="G1" s="416"/>
    </row>
    <row r="2" spans="1:7">
      <c r="A2" s="311"/>
      <c r="B2" s="311"/>
      <c r="C2" s="311"/>
      <c r="D2" s="311"/>
      <c r="E2" s="311"/>
      <c r="F2" s="311"/>
      <c r="G2" s="311"/>
    </row>
    <row r="3" spans="1:7">
      <c r="A3" s="304"/>
      <c r="B3" s="312" t="s">
        <v>109</v>
      </c>
      <c r="C3" s="304"/>
      <c r="D3" s="304"/>
      <c r="E3" s="304"/>
      <c r="F3" s="313"/>
      <c r="G3" s="304"/>
    </row>
    <row r="4" spans="1:7">
      <c r="A4" s="304"/>
      <c r="B4" s="312" t="s">
        <v>110</v>
      </c>
      <c r="C4" s="304"/>
      <c r="D4" s="304"/>
      <c r="E4" s="304"/>
      <c r="F4" s="313"/>
      <c r="G4" s="304"/>
    </row>
    <row r="5" spans="1:7">
      <c r="A5" s="304"/>
      <c r="B5" s="314"/>
      <c r="C5" s="304"/>
      <c r="D5" s="304"/>
      <c r="E5" s="304"/>
      <c r="F5" s="313"/>
      <c r="G5" s="304"/>
    </row>
    <row r="6" spans="1:7">
      <c r="A6" s="315"/>
      <c r="B6" s="316">
        <v>0</v>
      </c>
      <c r="C6" s="315"/>
      <c r="D6" s="315"/>
      <c r="E6" s="315"/>
      <c r="F6" s="317"/>
      <c r="G6" s="315"/>
    </row>
    <row r="7" spans="1:7">
      <c r="A7" s="315"/>
      <c r="B7" s="318">
        <v>0</v>
      </c>
      <c r="C7" s="315"/>
      <c r="D7" s="315"/>
      <c r="E7" s="315"/>
      <c r="F7" s="317"/>
      <c r="G7" s="315"/>
    </row>
    <row r="8" spans="1:7">
      <c r="A8" s="304"/>
      <c r="B8" s="314"/>
      <c r="C8" s="304"/>
      <c r="D8" s="304"/>
      <c r="E8" s="304"/>
      <c r="F8" s="313"/>
      <c r="G8" s="304"/>
    </row>
    <row r="9" spans="1:7" ht="13.5" thickBot="1">
      <c r="A9" s="304"/>
      <c r="B9" s="413" t="s">
        <v>2</v>
      </c>
      <c r="C9" s="414"/>
      <c r="D9" s="414"/>
      <c r="E9" s="414"/>
      <c r="F9" s="414"/>
      <c r="G9" s="313"/>
    </row>
    <row r="10" spans="1:7">
      <c r="A10" s="304"/>
      <c r="B10" s="319"/>
      <c r="C10" s="320"/>
      <c r="D10" s="321"/>
      <c r="E10" s="322"/>
      <c r="F10" s="321"/>
      <c r="G10" s="304"/>
    </row>
    <row r="11" spans="1:7" ht="13.5" thickBot="1">
      <c r="A11" s="304"/>
      <c r="B11" s="323"/>
      <c r="C11" s="324"/>
      <c r="D11" s="325"/>
      <c r="E11" s="326"/>
      <c r="F11" s="327"/>
      <c r="G11" s="304"/>
    </row>
    <row r="12" spans="1:7">
      <c r="A12" s="304"/>
      <c r="B12" s="328" t="s">
        <v>75</v>
      </c>
      <c r="C12" s="329" t="s">
        <v>9</v>
      </c>
      <c r="D12" s="330" t="s">
        <v>93</v>
      </c>
      <c r="E12" s="330" t="s">
        <v>94</v>
      </c>
      <c r="F12" s="331" t="s">
        <v>76</v>
      </c>
      <c r="G12" s="304"/>
    </row>
    <row r="13" spans="1:7">
      <c r="A13" s="304"/>
      <c r="B13" s="332"/>
      <c r="C13" s="333"/>
      <c r="D13" s="334"/>
      <c r="E13" s="334"/>
      <c r="F13" s="334"/>
      <c r="G13" s="304"/>
    </row>
    <row r="14" spans="1:7">
      <c r="A14" s="304"/>
      <c r="B14" s="335" t="s">
        <v>216</v>
      </c>
      <c r="C14" s="336" t="s">
        <v>222</v>
      </c>
      <c r="D14" s="334" t="s">
        <v>224</v>
      </c>
      <c r="E14" s="334" t="s">
        <v>235</v>
      </c>
      <c r="F14" s="334" t="s">
        <v>234</v>
      </c>
      <c r="G14" s="304"/>
    </row>
    <row r="15" spans="1:7">
      <c r="A15" s="304"/>
      <c r="B15" s="335" t="s">
        <v>217</v>
      </c>
      <c r="C15" s="336" t="s">
        <v>223</v>
      </c>
      <c r="D15" s="334" t="s">
        <v>225</v>
      </c>
      <c r="E15" s="334" t="s">
        <v>236</v>
      </c>
      <c r="F15" s="334"/>
      <c r="G15" s="304"/>
    </row>
    <row r="16" spans="1:7">
      <c r="A16" s="304"/>
      <c r="B16" s="335" t="s">
        <v>218</v>
      </c>
      <c r="C16" s="336"/>
      <c r="D16" s="334" t="s">
        <v>226</v>
      </c>
      <c r="E16" s="334" t="s">
        <v>237</v>
      </c>
      <c r="F16" s="334"/>
      <c r="G16" s="304"/>
    </row>
    <row r="17" spans="2:6">
      <c r="B17" s="335" t="s">
        <v>219</v>
      </c>
      <c r="C17" s="336"/>
      <c r="D17" s="334" t="s">
        <v>227</v>
      </c>
      <c r="E17" s="334" t="s">
        <v>238</v>
      </c>
      <c r="F17" s="334"/>
    </row>
    <row r="18" spans="2:6">
      <c r="B18" s="335" t="s">
        <v>220</v>
      </c>
      <c r="C18" s="336"/>
      <c r="D18" s="334" t="s">
        <v>228</v>
      </c>
      <c r="E18" s="334" t="s">
        <v>239</v>
      </c>
      <c r="F18" s="334"/>
    </row>
    <row r="19" spans="2:6">
      <c r="B19" s="338" t="s">
        <v>411</v>
      </c>
      <c r="C19" s="336"/>
      <c r="D19" s="334" t="s">
        <v>229</v>
      </c>
      <c r="E19" s="334" t="s">
        <v>240</v>
      </c>
      <c r="F19" s="334"/>
    </row>
    <row r="20" spans="2:6">
      <c r="B20" s="335" t="s">
        <v>412</v>
      </c>
      <c r="C20" s="336"/>
      <c r="D20" s="334" t="s">
        <v>230</v>
      </c>
      <c r="E20" s="334"/>
      <c r="F20" s="334"/>
    </row>
    <row r="21" spans="2:6">
      <c r="B21" s="338" t="s">
        <v>413</v>
      </c>
      <c r="C21" s="336"/>
      <c r="D21" s="334" t="s">
        <v>231</v>
      </c>
      <c r="E21" s="334"/>
      <c r="F21" s="334"/>
    </row>
    <row r="22" spans="2:6">
      <c r="B22" s="335" t="s">
        <v>414</v>
      </c>
      <c r="C22" s="333"/>
      <c r="D22" s="334" t="s">
        <v>232</v>
      </c>
      <c r="E22" s="334"/>
      <c r="F22" s="334"/>
    </row>
    <row r="23" spans="2:6">
      <c r="B23" s="335" t="s">
        <v>415</v>
      </c>
      <c r="C23" s="337"/>
      <c r="D23" s="334" t="s">
        <v>233</v>
      </c>
      <c r="E23" s="334"/>
      <c r="F23" s="334"/>
    </row>
    <row r="24" spans="2:6">
      <c r="B24" s="335" t="s">
        <v>221</v>
      </c>
      <c r="C24" s="333"/>
      <c r="D24" s="334"/>
      <c r="E24" s="334"/>
      <c r="F24" s="334"/>
    </row>
    <row r="25" spans="2:6">
      <c r="B25" s="338"/>
      <c r="C25" s="339"/>
      <c r="D25" s="334"/>
      <c r="E25" s="334"/>
      <c r="F25" s="334"/>
    </row>
    <row r="26" spans="2:6">
      <c r="B26" s="338"/>
      <c r="C26" s="339"/>
      <c r="D26" s="334"/>
      <c r="E26" s="334"/>
      <c r="F26" s="334"/>
    </row>
    <row r="27" spans="2:6">
      <c r="B27" s="338"/>
      <c r="C27" s="339"/>
      <c r="D27" s="334"/>
      <c r="E27" s="334"/>
      <c r="F27" s="334"/>
    </row>
    <row r="28" spans="2:6">
      <c r="B28" s="338"/>
      <c r="C28" s="339"/>
      <c r="D28" s="334"/>
      <c r="E28" s="334"/>
      <c r="F28" s="334"/>
    </row>
    <row r="29" spans="2:6">
      <c r="B29" s="338"/>
      <c r="C29" s="339"/>
      <c r="D29" s="334"/>
      <c r="E29" s="334"/>
      <c r="F29" s="334"/>
    </row>
    <row r="30" spans="2:6">
      <c r="B30" s="338"/>
      <c r="C30" s="339"/>
      <c r="D30" s="334"/>
      <c r="E30" s="334"/>
      <c r="F30" s="334"/>
    </row>
    <row r="31" spans="2:6" ht="13.5" thickBot="1">
      <c r="B31" s="340"/>
      <c r="C31" s="341"/>
      <c r="D31" s="342"/>
      <c r="E31" s="342"/>
      <c r="F31" s="342"/>
    </row>
    <row r="32" spans="2:6" ht="13.5" thickTop="1">
      <c r="B32" s="343"/>
      <c r="C32" s="336"/>
      <c r="D32" s="333"/>
      <c r="E32" s="333"/>
      <c r="F32" s="333"/>
    </row>
    <row r="33" spans="2:6">
      <c r="B33" s="415" t="s">
        <v>8</v>
      </c>
      <c r="C33" s="415"/>
      <c r="D33" s="415"/>
      <c r="E33" s="415"/>
      <c r="F33" s="415"/>
    </row>
    <row r="34" spans="2:6" ht="13.5" thickBot="1">
      <c r="B34" s="344"/>
      <c r="C34" s="345"/>
      <c r="D34" s="345"/>
      <c r="E34" s="345"/>
      <c r="F34" s="345"/>
    </row>
    <row r="35" spans="2:6">
      <c r="B35" s="328" t="s">
        <v>75</v>
      </c>
      <c r="C35" s="331" t="s">
        <v>9</v>
      </c>
      <c r="D35" s="331" t="s">
        <v>77</v>
      </c>
      <c r="E35" s="331" t="s">
        <v>86</v>
      </c>
      <c r="F35" s="346"/>
    </row>
    <row r="36" spans="2:6">
      <c r="B36" s="347"/>
      <c r="C36" s="348"/>
      <c r="D36" s="348"/>
      <c r="E36" s="348"/>
      <c r="F36" s="349"/>
    </row>
    <row r="37" spans="2:6">
      <c r="B37" s="350" t="s">
        <v>248</v>
      </c>
      <c r="C37" s="351" t="s">
        <v>244</v>
      </c>
      <c r="D37" s="348" t="s">
        <v>242</v>
      </c>
      <c r="E37" s="348" t="s">
        <v>241</v>
      </c>
      <c r="F37" s="349"/>
    </row>
    <row r="38" spans="2:6">
      <c r="B38" s="350" t="s">
        <v>249</v>
      </c>
      <c r="C38" s="351" t="s">
        <v>245</v>
      </c>
      <c r="D38" s="348" t="s">
        <v>243</v>
      </c>
      <c r="E38" s="348"/>
      <c r="F38" s="349"/>
    </row>
    <row r="39" spans="2:6">
      <c r="B39" s="350" t="s">
        <v>250</v>
      </c>
      <c r="C39" s="351" t="s">
        <v>246</v>
      </c>
      <c r="D39" s="348"/>
      <c r="E39" s="348"/>
      <c r="F39" s="349"/>
    </row>
    <row r="40" spans="2:6">
      <c r="B40" s="350" t="s">
        <v>251</v>
      </c>
      <c r="C40" s="351" t="s">
        <v>247</v>
      </c>
      <c r="D40" s="348"/>
      <c r="E40" s="348"/>
      <c r="F40" s="349"/>
    </row>
    <row r="41" spans="2:6">
      <c r="B41" s="350" t="s">
        <v>252</v>
      </c>
      <c r="C41" s="351"/>
      <c r="D41" s="348"/>
      <c r="E41" s="348"/>
      <c r="F41" s="349"/>
    </row>
    <row r="42" spans="2:6">
      <c r="B42" s="350" t="s">
        <v>253</v>
      </c>
      <c r="C42" s="351"/>
      <c r="D42" s="348"/>
      <c r="E42" s="348"/>
      <c r="F42" s="349"/>
    </row>
    <row r="43" spans="2:6">
      <c r="B43" s="350" t="s">
        <v>254</v>
      </c>
      <c r="C43" s="351"/>
      <c r="D43" s="348"/>
      <c r="E43" s="348"/>
      <c r="F43" s="349"/>
    </row>
    <row r="44" spans="2:6">
      <c r="B44" s="350" t="s">
        <v>255</v>
      </c>
      <c r="C44" s="351"/>
      <c r="D44" s="348"/>
      <c r="E44" s="348"/>
      <c r="F44" s="349"/>
    </row>
    <row r="45" spans="2:6">
      <c r="B45" s="350" t="s">
        <v>256</v>
      </c>
      <c r="C45" s="351"/>
      <c r="D45" s="348"/>
      <c r="E45" s="348"/>
      <c r="F45" s="349"/>
    </row>
    <row r="46" spans="2:6">
      <c r="B46" s="350" t="s">
        <v>257</v>
      </c>
      <c r="C46" s="351"/>
      <c r="D46" s="348"/>
      <c r="E46" s="348"/>
      <c r="F46" s="349"/>
    </row>
    <row r="47" spans="2:6">
      <c r="B47" s="350" t="s">
        <v>258</v>
      </c>
      <c r="C47" s="351"/>
      <c r="D47" s="348"/>
      <c r="E47" s="348"/>
      <c r="F47" s="349"/>
    </row>
    <row r="48" spans="2:6">
      <c r="B48" s="350" t="s">
        <v>259</v>
      </c>
      <c r="C48" s="351"/>
      <c r="D48" s="348"/>
      <c r="E48" s="348"/>
      <c r="F48" s="349"/>
    </row>
    <row r="49" spans="2:6">
      <c r="B49" s="347" t="s">
        <v>260</v>
      </c>
      <c r="C49" s="348"/>
      <c r="D49" s="348"/>
      <c r="E49" s="348"/>
      <c r="F49" s="349"/>
    </row>
    <row r="50" spans="2:6">
      <c r="B50" s="366" t="s">
        <v>261</v>
      </c>
      <c r="C50" s="352"/>
      <c r="D50" s="348"/>
      <c r="E50" s="348"/>
      <c r="F50" s="349"/>
    </row>
    <row r="51" spans="2:6">
      <c r="B51" s="347" t="s">
        <v>262</v>
      </c>
      <c r="C51" s="348"/>
      <c r="D51" s="348"/>
      <c r="E51" s="348"/>
      <c r="F51" s="349"/>
    </row>
    <row r="52" spans="2:6" ht="13.5" thickBot="1">
      <c r="B52" s="353"/>
      <c r="C52" s="354"/>
      <c r="D52" s="355"/>
      <c r="E52" s="355"/>
      <c r="F52" s="349"/>
    </row>
    <row r="53" spans="2:6" ht="13.5" thickTop="1">
      <c r="B53" s="356"/>
      <c r="C53" s="356"/>
      <c r="D53" s="357"/>
      <c r="E53" s="357"/>
      <c r="F53" s="358"/>
    </row>
  </sheetData>
  <sheetProtection insertRows="0" selectLockedCells="1"/>
  <mergeCells count="3">
    <mergeCell ref="B9:F9"/>
    <mergeCell ref="B33:F33"/>
    <mergeCell ref="A1:G1"/>
  </mergeCells>
  <phoneticPr fontId="2" type="noConversion"/>
  <printOptions headings="1" gridLinesSet="0"/>
  <pageMargins left="0" right="0" top="0.72" bottom="0.21" header="0.22" footer="0.17"/>
  <pageSetup scale="80" firstPageNumber="5" orientation="landscape"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dimension ref="A1:E88"/>
  <sheetViews>
    <sheetView showGridLines="0" workbookViewId="0">
      <selection activeCell="B11" sqref="B11"/>
    </sheetView>
  </sheetViews>
  <sheetFormatPr defaultRowHeight="12.75"/>
  <cols>
    <col min="1" max="1" width="30.7109375" customWidth="1"/>
    <col min="2" max="2" width="24.7109375" customWidth="1"/>
    <col min="4" max="4" width="30.7109375" customWidth="1"/>
    <col min="5" max="5" width="24.7109375" customWidth="1"/>
  </cols>
  <sheetData>
    <row r="1" spans="1:5">
      <c r="A1" s="417" t="s">
        <v>101</v>
      </c>
      <c r="B1" s="418"/>
      <c r="C1" s="418"/>
      <c r="D1" s="418"/>
      <c r="E1" s="418"/>
    </row>
    <row r="3" spans="1:5">
      <c r="A3" s="361" t="s">
        <v>95</v>
      </c>
      <c r="B3" s="360" t="s">
        <v>91</v>
      </c>
      <c r="C3" s="304"/>
      <c r="D3" s="305" t="s">
        <v>95</v>
      </c>
      <c r="E3" s="306" t="s">
        <v>91</v>
      </c>
    </row>
    <row r="4" spans="1:5">
      <c r="A4" s="362" t="s">
        <v>338</v>
      </c>
      <c r="B4" s="371">
        <v>21250</v>
      </c>
      <c r="C4" s="307"/>
      <c r="D4" s="308" t="s">
        <v>376</v>
      </c>
      <c r="E4" s="367">
        <v>786814.13</v>
      </c>
    </row>
    <row r="5" spans="1:5">
      <c r="A5" s="362" t="s">
        <v>339</v>
      </c>
      <c r="B5" s="371">
        <v>38883.71</v>
      </c>
      <c r="C5" s="307"/>
      <c r="D5" s="308" t="s">
        <v>377</v>
      </c>
      <c r="E5" s="367">
        <v>13650.55</v>
      </c>
    </row>
    <row r="6" spans="1:5">
      <c r="A6" s="362" t="s">
        <v>340</v>
      </c>
      <c r="B6" s="371">
        <v>11535</v>
      </c>
      <c r="C6" s="307"/>
      <c r="D6" s="308" t="s">
        <v>378</v>
      </c>
      <c r="E6" s="367">
        <v>4445.93</v>
      </c>
    </row>
    <row r="7" spans="1:5">
      <c r="A7" s="362" t="s">
        <v>341</v>
      </c>
      <c r="B7" s="371">
        <v>19994.66</v>
      </c>
      <c r="C7" s="307"/>
      <c r="D7" s="308" t="s">
        <v>379</v>
      </c>
      <c r="E7" s="367">
        <v>127433.7</v>
      </c>
    </row>
    <row r="8" spans="1:5">
      <c r="A8" s="362" t="s">
        <v>342</v>
      </c>
      <c r="B8" s="371">
        <v>49673.33</v>
      </c>
      <c r="C8" s="307"/>
      <c r="D8" s="308" t="s">
        <v>380</v>
      </c>
      <c r="E8" s="367">
        <v>19319.03</v>
      </c>
    </row>
    <row r="9" spans="1:5">
      <c r="A9" s="362" t="s">
        <v>343</v>
      </c>
      <c r="B9" s="371">
        <v>6518.52</v>
      </c>
      <c r="C9" s="307"/>
      <c r="D9" s="308" t="s">
        <v>382</v>
      </c>
      <c r="E9" s="367">
        <v>3275.96</v>
      </c>
    </row>
    <row r="10" spans="1:5">
      <c r="A10" s="362" t="s">
        <v>344</v>
      </c>
      <c r="B10" s="371">
        <v>3600</v>
      </c>
      <c r="C10" s="307"/>
      <c r="D10" s="308" t="s">
        <v>381</v>
      </c>
      <c r="E10" s="367">
        <v>37138.589999999997</v>
      </c>
    </row>
    <row r="11" spans="1:5">
      <c r="A11" s="362" t="s">
        <v>266</v>
      </c>
      <c r="B11" s="371">
        <v>349581.25</v>
      </c>
      <c r="C11" s="307"/>
      <c r="D11" s="308" t="s">
        <v>383</v>
      </c>
      <c r="E11" s="367">
        <v>2940.75</v>
      </c>
    </row>
    <row r="12" spans="1:5">
      <c r="A12" s="362" t="s">
        <v>345</v>
      </c>
      <c r="B12" s="371">
        <v>8900</v>
      </c>
      <c r="C12" s="307"/>
      <c r="D12" s="308" t="s">
        <v>384</v>
      </c>
      <c r="E12" s="367">
        <v>5387.83</v>
      </c>
    </row>
    <row r="13" spans="1:5">
      <c r="A13" s="362" t="s">
        <v>346</v>
      </c>
      <c r="B13" s="371">
        <v>42880.3</v>
      </c>
      <c r="C13" s="307"/>
      <c r="D13" s="308" t="s">
        <v>385</v>
      </c>
      <c r="E13" s="367">
        <v>5323</v>
      </c>
    </row>
    <row r="14" spans="1:5">
      <c r="A14" s="362" t="s">
        <v>347</v>
      </c>
      <c r="B14" s="371">
        <v>14571.37</v>
      </c>
      <c r="C14" s="307"/>
      <c r="D14" s="308" t="s">
        <v>386</v>
      </c>
      <c r="E14" s="367">
        <v>7663.91</v>
      </c>
    </row>
    <row r="15" spans="1:5">
      <c r="A15" s="362" t="s">
        <v>348</v>
      </c>
      <c r="B15" s="371">
        <v>10214.39</v>
      </c>
      <c r="C15" s="307"/>
      <c r="D15" s="308" t="s">
        <v>387</v>
      </c>
      <c r="E15" s="367">
        <v>6132</v>
      </c>
    </row>
    <row r="16" spans="1:5">
      <c r="A16" s="362" t="s">
        <v>349</v>
      </c>
      <c r="B16" s="371">
        <v>2757.5</v>
      </c>
      <c r="C16" s="307"/>
      <c r="D16" s="308" t="s">
        <v>388</v>
      </c>
      <c r="E16" s="367">
        <v>5794.44</v>
      </c>
    </row>
    <row r="17" spans="1:5">
      <c r="A17" s="362" t="s">
        <v>350</v>
      </c>
      <c r="B17" s="371">
        <v>23435.83</v>
      </c>
      <c r="C17" s="307"/>
      <c r="D17" s="308" t="s">
        <v>389</v>
      </c>
      <c r="E17" s="367">
        <v>5550</v>
      </c>
    </row>
    <row r="18" spans="1:5">
      <c r="A18" s="362" t="s">
        <v>351</v>
      </c>
      <c r="B18" s="371">
        <v>11400</v>
      </c>
      <c r="C18" s="307"/>
      <c r="D18" s="308" t="s">
        <v>390</v>
      </c>
      <c r="E18" s="367">
        <v>54378</v>
      </c>
    </row>
    <row r="19" spans="1:5">
      <c r="A19" s="362" t="s">
        <v>352</v>
      </c>
      <c r="B19" s="371">
        <v>7319.76</v>
      </c>
      <c r="C19" s="307"/>
      <c r="D19" s="308" t="s">
        <v>391</v>
      </c>
      <c r="E19" s="367">
        <v>25637.85</v>
      </c>
    </row>
    <row r="20" spans="1:5">
      <c r="A20" s="362" t="s">
        <v>353</v>
      </c>
      <c r="B20" s="371">
        <v>3134.5</v>
      </c>
      <c r="C20" s="307"/>
      <c r="D20" s="308" t="s">
        <v>392</v>
      </c>
      <c r="E20" s="367">
        <v>7119</v>
      </c>
    </row>
    <row r="21" spans="1:5">
      <c r="A21" s="362" t="s">
        <v>354</v>
      </c>
      <c r="B21" s="371">
        <v>28085.85</v>
      </c>
      <c r="C21" s="307"/>
      <c r="D21" s="308" t="s">
        <v>393</v>
      </c>
      <c r="E21" s="367">
        <v>36511.75</v>
      </c>
    </row>
    <row r="22" spans="1:5">
      <c r="A22" s="362" t="s">
        <v>355</v>
      </c>
      <c r="B22" s="371">
        <v>7400.5</v>
      </c>
      <c r="C22" s="307"/>
      <c r="D22" s="308" t="s">
        <v>394</v>
      </c>
      <c r="E22" s="367">
        <v>163976.91</v>
      </c>
    </row>
    <row r="23" spans="1:5">
      <c r="A23" s="362" t="s">
        <v>356</v>
      </c>
      <c r="B23" s="371">
        <v>4400</v>
      </c>
      <c r="C23" s="307"/>
      <c r="D23" s="308" t="s">
        <v>395</v>
      </c>
      <c r="E23" s="367">
        <v>3809.47</v>
      </c>
    </row>
    <row r="24" spans="1:5">
      <c r="A24" s="362" t="s">
        <v>357</v>
      </c>
      <c r="B24" s="371">
        <v>6092.5</v>
      </c>
      <c r="C24" s="307"/>
      <c r="D24" s="308" t="s">
        <v>396</v>
      </c>
      <c r="E24" s="367">
        <v>2555.08</v>
      </c>
    </row>
    <row r="25" spans="1:5">
      <c r="A25" s="362" t="s">
        <v>358</v>
      </c>
      <c r="B25" s="371">
        <v>5400</v>
      </c>
      <c r="C25" s="307"/>
      <c r="D25" s="308" t="s">
        <v>397</v>
      </c>
      <c r="E25" s="367">
        <v>66114.06</v>
      </c>
    </row>
    <row r="26" spans="1:5">
      <c r="A26" s="362" t="s">
        <v>359</v>
      </c>
      <c r="B26" s="371">
        <v>25649.31</v>
      </c>
      <c r="C26" s="307"/>
      <c r="D26" s="308" t="s">
        <v>399</v>
      </c>
      <c r="E26" s="367">
        <v>386299.52</v>
      </c>
    </row>
    <row r="27" spans="1:5">
      <c r="A27" s="362" t="s">
        <v>360</v>
      </c>
      <c r="B27" s="371">
        <v>4135.05</v>
      </c>
      <c r="C27" s="307"/>
      <c r="D27" s="308" t="s">
        <v>398</v>
      </c>
      <c r="E27" s="367">
        <v>69784.350000000006</v>
      </c>
    </row>
    <row r="28" spans="1:5">
      <c r="A28" s="362" t="s">
        <v>361</v>
      </c>
      <c r="B28" s="371">
        <v>49928.72</v>
      </c>
      <c r="C28" s="307"/>
      <c r="D28" s="308" t="s">
        <v>400</v>
      </c>
      <c r="E28" s="367">
        <v>48261.27</v>
      </c>
    </row>
    <row r="29" spans="1:5">
      <c r="A29" s="362" t="s">
        <v>362</v>
      </c>
      <c r="B29" s="371">
        <v>29743.31</v>
      </c>
      <c r="C29" s="307"/>
      <c r="D29" s="308" t="s">
        <v>401</v>
      </c>
      <c r="E29" s="367">
        <v>582027.84</v>
      </c>
    </row>
    <row r="30" spans="1:5">
      <c r="A30" s="362" t="s">
        <v>363</v>
      </c>
      <c r="B30" s="371">
        <v>2700</v>
      </c>
      <c r="C30" s="307"/>
      <c r="D30" s="308" t="s">
        <v>402</v>
      </c>
      <c r="E30" s="367">
        <v>3000</v>
      </c>
    </row>
    <row r="31" spans="1:5">
      <c r="A31" s="362" t="s">
        <v>364</v>
      </c>
      <c r="B31" s="371">
        <v>17663.419999999998</v>
      </c>
      <c r="C31" s="307"/>
      <c r="D31" s="308" t="s">
        <v>403</v>
      </c>
      <c r="E31" s="367">
        <v>3300</v>
      </c>
    </row>
    <row r="32" spans="1:5">
      <c r="A32" s="362" t="s">
        <v>365</v>
      </c>
      <c r="B32" s="371">
        <v>3535.1</v>
      </c>
      <c r="C32" s="307"/>
      <c r="D32" s="308" t="s">
        <v>404</v>
      </c>
      <c r="E32" s="367">
        <v>19970.11</v>
      </c>
    </row>
    <row r="33" spans="1:5">
      <c r="A33" s="362" t="s">
        <v>366</v>
      </c>
      <c r="B33" s="371">
        <v>30405</v>
      </c>
      <c r="C33" s="307"/>
      <c r="D33" s="308" t="s">
        <v>405</v>
      </c>
      <c r="E33" s="367">
        <v>4019.67</v>
      </c>
    </row>
    <row r="34" spans="1:5">
      <c r="A34" s="362" t="s">
        <v>367</v>
      </c>
      <c r="B34" s="371">
        <v>2870</v>
      </c>
      <c r="C34" s="307"/>
      <c r="D34" s="308" t="s">
        <v>406</v>
      </c>
      <c r="E34" s="367">
        <v>7441.6</v>
      </c>
    </row>
    <row r="35" spans="1:5">
      <c r="A35" s="362" t="s">
        <v>368</v>
      </c>
      <c r="B35" s="371">
        <v>3347.32</v>
      </c>
      <c r="C35" s="307"/>
      <c r="D35" s="308" t="s">
        <v>407</v>
      </c>
      <c r="E35" s="367">
        <v>13006.92</v>
      </c>
    </row>
    <row r="36" spans="1:5">
      <c r="A36" s="362" t="s">
        <v>369</v>
      </c>
      <c r="B36" s="371">
        <v>73885.69</v>
      </c>
      <c r="C36" s="307"/>
      <c r="D36" s="308" t="s">
        <v>408</v>
      </c>
      <c r="E36" s="367">
        <v>50064.82</v>
      </c>
    </row>
    <row r="37" spans="1:5">
      <c r="A37" s="362" t="s">
        <v>370</v>
      </c>
      <c r="B37" s="371">
        <v>64107.02</v>
      </c>
      <c r="C37" s="307"/>
      <c r="D37" s="308" t="s">
        <v>409</v>
      </c>
      <c r="E37" s="367">
        <v>43033.65</v>
      </c>
    </row>
    <row r="38" spans="1:5">
      <c r="A38" s="362" t="s">
        <v>372</v>
      </c>
      <c r="B38" s="371">
        <v>4812.18</v>
      </c>
      <c r="C38" s="307"/>
      <c r="D38" s="308" t="s">
        <v>410</v>
      </c>
      <c r="E38" s="367">
        <v>54552</v>
      </c>
    </row>
    <row r="39" spans="1:5">
      <c r="A39" s="362" t="s">
        <v>371</v>
      </c>
      <c r="B39" s="371">
        <v>6947</v>
      </c>
      <c r="C39" s="307"/>
      <c r="D39" s="308"/>
      <c r="E39" s="367"/>
    </row>
    <row r="40" spans="1:5">
      <c r="A40" s="362" t="s">
        <v>373</v>
      </c>
      <c r="B40" s="371">
        <v>152108.84</v>
      </c>
      <c r="C40" s="307"/>
      <c r="D40" s="308"/>
      <c r="E40" s="367"/>
    </row>
    <row r="41" spans="1:5">
      <c r="A41" s="362" t="s">
        <v>374</v>
      </c>
      <c r="B41" s="371">
        <v>210238.29</v>
      </c>
      <c r="C41" s="307"/>
      <c r="D41" s="308"/>
      <c r="E41" s="367"/>
    </row>
    <row r="42" spans="1:5">
      <c r="A42" s="363" t="s">
        <v>375</v>
      </c>
      <c r="B42" s="372">
        <v>66866</v>
      </c>
      <c r="C42" s="307"/>
      <c r="D42" s="359"/>
      <c r="E42" s="368"/>
    </row>
    <row r="43" spans="1:5">
      <c r="A43" s="304"/>
      <c r="B43" s="304"/>
      <c r="C43" s="304"/>
      <c r="D43" s="309"/>
      <c r="E43" s="309"/>
    </row>
    <row r="44" spans="1:5">
      <c r="A44" s="304"/>
      <c r="B44" s="304"/>
      <c r="C44" s="304"/>
      <c r="D44" s="309"/>
      <c r="E44" s="309"/>
    </row>
    <row r="45" spans="1:5">
      <c r="A45" s="304"/>
      <c r="B45" s="304"/>
      <c r="C45" s="304"/>
      <c r="D45" s="309"/>
      <c r="E45" s="309"/>
    </row>
    <row r="46" spans="1:5">
      <c r="A46" s="304"/>
      <c r="B46" s="304"/>
      <c r="C46" s="304"/>
      <c r="D46" s="309"/>
      <c r="E46" s="309"/>
    </row>
    <row r="47" spans="1:5">
      <c r="A47" s="304"/>
      <c r="B47" s="304"/>
      <c r="C47" s="304"/>
      <c r="D47" s="309"/>
      <c r="E47" s="309"/>
    </row>
    <row r="48" spans="1:5">
      <c r="A48" s="304"/>
      <c r="B48" s="304"/>
      <c r="C48" s="304"/>
      <c r="D48" s="309"/>
      <c r="E48" s="309"/>
    </row>
    <row r="49" spans="1:5">
      <c r="A49" s="304"/>
      <c r="B49" s="304"/>
      <c r="C49" s="304"/>
      <c r="D49" s="309"/>
      <c r="E49" s="309"/>
    </row>
    <row r="50" spans="1:5">
      <c r="A50" s="304"/>
      <c r="B50" s="304"/>
      <c r="C50" s="304"/>
      <c r="D50" s="309"/>
      <c r="E50" s="309"/>
    </row>
    <row r="51" spans="1:5">
      <c r="A51" s="304"/>
      <c r="B51" s="304"/>
      <c r="C51" s="304"/>
      <c r="D51" s="309"/>
      <c r="E51" s="309"/>
    </row>
    <row r="52" spans="1:5">
      <c r="A52" s="304"/>
      <c r="B52" s="304"/>
      <c r="C52" s="304"/>
      <c r="D52" s="309"/>
      <c r="E52" s="309"/>
    </row>
    <row r="53" spans="1:5">
      <c r="A53" s="304"/>
      <c r="B53" s="304"/>
      <c r="C53" s="304"/>
      <c r="D53" s="309"/>
      <c r="E53" s="309"/>
    </row>
    <row r="54" spans="1:5">
      <c r="A54" s="310"/>
      <c r="B54" s="304"/>
      <c r="C54" s="304"/>
      <c r="D54" s="309"/>
      <c r="E54" s="309"/>
    </row>
    <row r="55" spans="1:5">
      <c r="D55" s="309"/>
      <c r="E55" s="309"/>
    </row>
    <row r="56" spans="1:5">
      <c r="D56" s="309"/>
      <c r="E56" s="309"/>
    </row>
    <row r="57" spans="1:5">
      <c r="D57" s="309"/>
      <c r="E57" s="309"/>
    </row>
    <row r="58" spans="1:5">
      <c r="D58" s="309"/>
      <c r="E58" s="309"/>
    </row>
    <row r="59" spans="1:5">
      <c r="D59" s="309"/>
      <c r="E59" s="309"/>
    </row>
    <row r="60" spans="1:5">
      <c r="D60" s="309"/>
      <c r="E60" s="309"/>
    </row>
    <row r="61" spans="1:5">
      <c r="D61" s="309"/>
      <c r="E61" s="309"/>
    </row>
    <row r="62" spans="1:5">
      <c r="D62" s="309"/>
      <c r="E62" s="309"/>
    </row>
    <row r="63" spans="1:5">
      <c r="D63" s="309"/>
      <c r="E63" s="309"/>
    </row>
    <row r="64" spans="1:5">
      <c r="D64" s="309"/>
      <c r="E64" s="309"/>
    </row>
    <row r="65" spans="4:5">
      <c r="D65" s="309"/>
      <c r="E65" s="309"/>
    </row>
    <row r="66" spans="4:5">
      <c r="D66" s="309"/>
      <c r="E66" s="309"/>
    </row>
    <row r="67" spans="4:5">
      <c r="D67" s="309"/>
      <c r="E67" s="309"/>
    </row>
    <row r="68" spans="4:5">
      <c r="D68" s="309"/>
      <c r="E68" s="309"/>
    </row>
    <row r="69" spans="4:5">
      <c r="D69" s="309"/>
      <c r="E69" s="309"/>
    </row>
    <row r="70" spans="4:5">
      <c r="D70" s="309"/>
      <c r="E70" s="309"/>
    </row>
    <row r="71" spans="4:5">
      <c r="D71" s="309"/>
      <c r="E71" s="309"/>
    </row>
    <row r="72" spans="4:5">
      <c r="D72" s="309"/>
      <c r="E72" s="309"/>
    </row>
    <row r="73" spans="4:5">
      <c r="D73" s="309"/>
      <c r="E73" s="309"/>
    </row>
    <row r="74" spans="4:5">
      <c r="D74" s="309"/>
      <c r="E74" s="309"/>
    </row>
    <row r="75" spans="4:5">
      <c r="D75" s="309"/>
      <c r="E75" s="309"/>
    </row>
    <row r="76" spans="4:5">
      <c r="D76" s="309"/>
      <c r="E76" s="309"/>
    </row>
    <row r="77" spans="4:5">
      <c r="D77" s="309"/>
      <c r="E77" s="309"/>
    </row>
    <row r="78" spans="4:5">
      <c r="D78" s="309"/>
      <c r="E78" s="309"/>
    </row>
    <row r="79" spans="4:5">
      <c r="D79" s="309"/>
      <c r="E79" s="309"/>
    </row>
    <row r="80" spans="4:5">
      <c r="D80" s="309"/>
      <c r="E80" s="309"/>
    </row>
    <row r="81" spans="4:5">
      <c r="D81" s="309"/>
      <c r="E81" s="309"/>
    </row>
    <row r="82" spans="4:5">
      <c r="D82" s="309"/>
      <c r="E82" s="309"/>
    </row>
    <row r="83" spans="4:5">
      <c r="D83" s="309"/>
      <c r="E83" s="309"/>
    </row>
    <row r="84" spans="4:5">
      <c r="D84" s="309"/>
      <c r="E84" s="309"/>
    </row>
    <row r="85" spans="4:5">
      <c r="D85" s="309"/>
      <c r="E85" s="309"/>
    </row>
    <row r="86" spans="4:5">
      <c r="D86" s="309"/>
      <c r="E86" s="309"/>
    </row>
    <row r="87" spans="4:5">
      <c r="D87" s="309"/>
      <c r="E87" s="309"/>
    </row>
    <row r="88" spans="4:5">
      <c r="D88" s="309"/>
      <c r="E88" s="309"/>
    </row>
  </sheetData>
  <mergeCells count="1">
    <mergeCell ref="A1:E1"/>
  </mergeCells>
  <phoneticPr fontId="2" type="noConversion"/>
  <printOptions headings="1"/>
  <pageMargins left="0" right="0" top="0.72" bottom="0.21" header="0.22" footer="0.17"/>
  <pageSetup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dimension ref="A1:F47"/>
  <sheetViews>
    <sheetView showGridLines="0" workbookViewId="0">
      <selection activeCell="F21" sqref="F21"/>
    </sheetView>
  </sheetViews>
  <sheetFormatPr defaultColWidth="9.140625" defaultRowHeight="12.75"/>
  <cols>
    <col min="1" max="1" width="1.42578125" style="82" customWidth="1"/>
    <col min="2" max="2" width="35.7109375" style="82" customWidth="1"/>
    <col min="3" max="3" width="23.7109375" style="82" customWidth="1"/>
    <col min="4" max="4" width="2.5703125" style="82" customWidth="1"/>
    <col min="5" max="5" width="35.7109375" style="82" customWidth="1"/>
    <col min="6" max="6" width="18.85546875" style="82" customWidth="1"/>
    <col min="7" max="16384" width="9.140625" style="82"/>
  </cols>
  <sheetData>
    <row r="1" spans="1:6">
      <c r="A1" s="399" t="s">
        <v>174</v>
      </c>
      <c r="B1" s="399"/>
      <c r="C1" s="399"/>
      <c r="D1" s="399"/>
      <c r="E1" s="399"/>
      <c r="F1" s="399"/>
    </row>
    <row r="2" spans="1:6">
      <c r="A2" s="281"/>
      <c r="B2" s="281"/>
      <c r="C2" s="281"/>
      <c r="D2" s="281"/>
      <c r="E2" s="281"/>
      <c r="F2" s="281"/>
    </row>
    <row r="3" spans="1:6">
      <c r="B3" s="153" t="s">
        <v>105</v>
      </c>
    </row>
    <row r="4" spans="1:6">
      <c r="B4" s="153" t="s">
        <v>106</v>
      </c>
    </row>
    <row r="5" spans="1:6">
      <c r="B5" s="93"/>
    </row>
    <row r="6" spans="1:6">
      <c r="B6" s="150" t="str">
        <f>'ASA1'!C9</f>
        <v>Wood River-Hartford District #15</v>
      </c>
    </row>
    <row r="7" spans="1:6">
      <c r="B7" s="89" t="str">
        <f>'ASA1'!C10</f>
        <v>41-057-0150-03</v>
      </c>
    </row>
    <row r="8" spans="1:6">
      <c r="B8" s="84"/>
    </row>
    <row r="9" spans="1:6">
      <c r="B9" s="419" t="s">
        <v>104</v>
      </c>
      <c r="C9" s="420"/>
      <c r="D9" s="420"/>
      <c r="E9" s="420"/>
      <c r="F9" s="420"/>
    </row>
    <row r="10" spans="1:6">
      <c r="B10" s="85"/>
      <c r="C10" s="83"/>
    </row>
    <row r="11" spans="1:6">
      <c r="B11" s="361" t="s">
        <v>95</v>
      </c>
      <c r="C11" s="360" t="s">
        <v>91</v>
      </c>
      <c r="D11" s="88"/>
      <c r="E11" s="305" t="s">
        <v>95</v>
      </c>
      <c r="F11" s="306" t="s">
        <v>91</v>
      </c>
    </row>
    <row r="12" spans="1:6" s="90" customFormat="1" ht="14.65" customHeight="1">
      <c r="B12" s="362" t="s">
        <v>303</v>
      </c>
      <c r="C12" s="371">
        <v>1650</v>
      </c>
      <c r="E12" s="308" t="s">
        <v>328</v>
      </c>
      <c r="F12" s="367">
        <v>1491.89</v>
      </c>
    </row>
    <row r="13" spans="1:6" s="90" customFormat="1" ht="14.65" customHeight="1">
      <c r="B13" s="362" t="s">
        <v>304</v>
      </c>
      <c r="C13" s="371">
        <v>1710</v>
      </c>
      <c r="E13" s="308" t="s">
        <v>329</v>
      </c>
      <c r="F13" s="367">
        <v>1079.1199999999999</v>
      </c>
    </row>
    <row r="14" spans="1:6" s="90" customFormat="1" ht="14.65" customHeight="1">
      <c r="B14" s="362" t="s">
        <v>305</v>
      </c>
      <c r="C14" s="371">
        <v>2394.0500000000002</v>
      </c>
      <c r="E14" s="308" t="s">
        <v>330</v>
      </c>
      <c r="F14" s="367">
        <v>2000</v>
      </c>
    </row>
    <row r="15" spans="1:6" s="90" customFormat="1" ht="14.65" customHeight="1">
      <c r="B15" s="362" t="s">
        <v>306</v>
      </c>
      <c r="C15" s="371">
        <v>1210</v>
      </c>
      <c r="E15" s="308" t="s">
        <v>331</v>
      </c>
      <c r="F15" s="367">
        <v>1316.14</v>
      </c>
    </row>
    <row r="16" spans="1:6" s="90" customFormat="1" ht="14.65" customHeight="1">
      <c r="B16" s="362" t="s">
        <v>307</v>
      </c>
      <c r="C16" s="371">
        <v>1893.59</v>
      </c>
      <c r="E16" s="308" t="s">
        <v>332</v>
      </c>
      <c r="F16" s="367">
        <v>2174.29</v>
      </c>
    </row>
    <row r="17" spans="2:6" s="90" customFormat="1" ht="14.65" customHeight="1">
      <c r="B17" s="362" t="s">
        <v>308</v>
      </c>
      <c r="C17" s="371">
        <v>1377.06</v>
      </c>
      <c r="E17" s="308" t="s">
        <v>333</v>
      </c>
      <c r="F17" s="367">
        <v>2094.85</v>
      </c>
    </row>
    <row r="18" spans="2:6" s="90" customFormat="1" ht="14.65" customHeight="1">
      <c r="B18" s="362" t="s">
        <v>309</v>
      </c>
      <c r="C18" s="371">
        <v>1990.17</v>
      </c>
      <c r="E18" s="308" t="s">
        <v>334</v>
      </c>
      <c r="F18" s="367">
        <v>1281</v>
      </c>
    </row>
    <row r="19" spans="2:6" s="90" customFormat="1" ht="14.65" customHeight="1">
      <c r="B19" s="362" t="s">
        <v>310</v>
      </c>
      <c r="C19" s="371">
        <v>1041</v>
      </c>
      <c r="E19" s="308" t="s">
        <v>335</v>
      </c>
      <c r="F19" s="367">
        <v>1474</v>
      </c>
    </row>
    <row r="20" spans="2:6" s="90" customFormat="1" ht="14.65" customHeight="1">
      <c r="B20" s="362" t="s">
        <v>311</v>
      </c>
      <c r="C20" s="371">
        <v>1853</v>
      </c>
      <c r="E20" s="308" t="s">
        <v>336</v>
      </c>
      <c r="F20" s="367">
        <v>1000</v>
      </c>
    </row>
    <row r="21" spans="2:6" s="90" customFormat="1" ht="14.65" customHeight="1">
      <c r="B21" s="362" t="s">
        <v>312</v>
      </c>
      <c r="C21" s="371">
        <v>1173.53</v>
      </c>
      <c r="E21" s="308" t="s">
        <v>337</v>
      </c>
      <c r="F21" s="367">
        <v>1960</v>
      </c>
    </row>
    <row r="22" spans="2:6" s="90" customFormat="1" ht="14.65" customHeight="1">
      <c r="B22" s="362" t="s">
        <v>313</v>
      </c>
      <c r="C22" s="371">
        <v>1000</v>
      </c>
      <c r="E22" s="308"/>
      <c r="F22" s="367"/>
    </row>
    <row r="23" spans="2:6" s="90" customFormat="1" ht="14.65" customHeight="1">
      <c r="B23" s="362" t="s">
        <v>314</v>
      </c>
      <c r="C23" s="371">
        <v>1250</v>
      </c>
      <c r="E23" s="308"/>
      <c r="F23" s="367"/>
    </row>
    <row r="24" spans="2:6" s="90" customFormat="1" ht="14.65" customHeight="1">
      <c r="B24" s="362" t="s">
        <v>315</v>
      </c>
      <c r="C24" s="371">
        <v>1055</v>
      </c>
      <c r="E24" s="308"/>
      <c r="F24" s="367"/>
    </row>
    <row r="25" spans="2:6" s="90" customFormat="1" ht="14.65" customHeight="1">
      <c r="B25" s="362" t="s">
        <v>316</v>
      </c>
      <c r="C25" s="371">
        <v>1009.64</v>
      </c>
      <c r="E25" s="308"/>
      <c r="F25" s="367"/>
    </row>
    <row r="26" spans="2:6" s="90" customFormat="1" ht="14.65" customHeight="1">
      <c r="B26" s="362" t="s">
        <v>317</v>
      </c>
      <c r="C26" s="371">
        <v>1217</v>
      </c>
      <c r="E26" s="308"/>
      <c r="F26" s="367"/>
    </row>
    <row r="27" spans="2:6" s="90" customFormat="1" ht="14.65" customHeight="1">
      <c r="B27" s="362" t="s">
        <v>318</v>
      </c>
      <c r="C27" s="371">
        <v>1181.42</v>
      </c>
      <c r="E27" s="308"/>
      <c r="F27" s="367"/>
    </row>
    <row r="28" spans="2:6" s="90" customFormat="1" ht="14.65" customHeight="1">
      <c r="B28" s="362" t="s">
        <v>319</v>
      </c>
      <c r="C28" s="371">
        <v>1200</v>
      </c>
      <c r="E28" s="308"/>
      <c r="F28" s="367"/>
    </row>
    <row r="29" spans="2:6" s="90" customFormat="1" ht="14.65" customHeight="1">
      <c r="B29" s="362" t="s">
        <v>320</v>
      </c>
      <c r="C29" s="371">
        <v>1369</v>
      </c>
      <c r="E29" s="308"/>
      <c r="F29" s="367"/>
    </row>
    <row r="30" spans="2:6" s="90" customFormat="1" ht="14.65" customHeight="1">
      <c r="B30" s="362" t="s">
        <v>321</v>
      </c>
      <c r="C30" s="371">
        <v>1070.1600000000001</v>
      </c>
      <c r="E30" s="308"/>
      <c r="F30" s="367"/>
    </row>
    <row r="31" spans="2:6" s="90" customFormat="1" ht="14.65" customHeight="1">
      <c r="B31" s="362" t="s">
        <v>322</v>
      </c>
      <c r="C31" s="371">
        <v>2059</v>
      </c>
      <c r="E31" s="308"/>
      <c r="F31" s="367"/>
    </row>
    <row r="32" spans="2:6" s="90" customFormat="1" ht="14.65" customHeight="1">
      <c r="B32" s="362" t="s">
        <v>323</v>
      </c>
      <c r="C32" s="371">
        <v>1400</v>
      </c>
      <c r="E32" s="308"/>
      <c r="F32" s="367"/>
    </row>
    <row r="33" spans="2:6" s="90" customFormat="1" ht="14.65" customHeight="1">
      <c r="B33" s="362" t="s">
        <v>324</v>
      </c>
      <c r="C33" s="371">
        <v>1164</v>
      </c>
      <c r="E33" s="308"/>
      <c r="F33" s="367"/>
    </row>
    <row r="34" spans="2:6" s="90" customFormat="1" ht="14.65" customHeight="1">
      <c r="B34" s="362" t="s">
        <v>325</v>
      </c>
      <c r="C34" s="371">
        <v>1361</v>
      </c>
      <c r="E34" s="308"/>
      <c r="F34" s="367"/>
    </row>
    <row r="35" spans="2:6" s="90" customFormat="1" ht="14.65" customHeight="1">
      <c r="B35" s="362" t="s">
        <v>326</v>
      </c>
      <c r="C35" s="371">
        <v>1790</v>
      </c>
      <c r="E35" s="308"/>
      <c r="F35" s="367"/>
    </row>
    <row r="36" spans="2:6" s="90" customFormat="1">
      <c r="B36" s="363" t="s">
        <v>327</v>
      </c>
      <c r="C36" s="372">
        <v>1972.78</v>
      </c>
      <c r="E36" s="359"/>
      <c r="F36" s="368"/>
    </row>
    <row r="47" spans="2:6">
      <c r="B47" s="192"/>
    </row>
  </sheetData>
  <mergeCells count="2">
    <mergeCell ref="B9:F9"/>
    <mergeCell ref="A1:F1"/>
  </mergeCells>
  <phoneticPr fontId="2" type="noConversion"/>
  <printOptions headings="1"/>
  <pageMargins left="0.5"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sheetPr codeName="Sheet3"/>
  <dimension ref="A1:E47"/>
  <sheetViews>
    <sheetView showGridLines="0" workbookViewId="0">
      <selection activeCell="E26" sqref="E26"/>
    </sheetView>
  </sheetViews>
  <sheetFormatPr defaultColWidth="9.140625" defaultRowHeight="12.75"/>
  <cols>
    <col min="1" max="1" width="1.42578125" style="82" customWidth="1"/>
    <col min="2" max="2" width="30.7109375" style="82" customWidth="1"/>
    <col min="3" max="3" width="24.85546875" style="82" customWidth="1"/>
    <col min="4" max="4" width="30.7109375" style="82" customWidth="1"/>
    <col min="5" max="5" width="24.7109375" style="82" customWidth="1"/>
    <col min="6" max="6" width="4.7109375" style="82" customWidth="1"/>
    <col min="7" max="16384" width="9.140625" style="82"/>
  </cols>
  <sheetData>
    <row r="1" spans="1:5">
      <c r="A1" s="399" t="s">
        <v>175</v>
      </c>
      <c r="B1" s="399"/>
      <c r="C1" s="399"/>
      <c r="D1" s="399"/>
      <c r="E1" s="399"/>
    </row>
    <row r="3" spans="1:5" s="86" customFormat="1">
      <c r="B3" s="153" t="s">
        <v>107</v>
      </c>
    </row>
    <row r="4" spans="1:5" s="86" customFormat="1">
      <c r="B4" s="153" t="s">
        <v>108</v>
      </c>
    </row>
    <row r="5" spans="1:5" s="86" customFormat="1">
      <c r="B5" s="153"/>
    </row>
    <row r="6" spans="1:5">
      <c r="B6" s="150" t="str">
        <f>'ASA1'!C9</f>
        <v>Wood River-Hartford District #15</v>
      </c>
    </row>
    <row r="7" spans="1:5">
      <c r="B7" s="87" t="str">
        <f>'ASA1'!C10</f>
        <v>41-057-0150-03</v>
      </c>
    </row>
    <row r="8" spans="1:5">
      <c r="B8" s="87"/>
    </row>
    <row r="9" spans="1:5">
      <c r="B9" s="419" t="s">
        <v>102</v>
      </c>
      <c r="C9" s="420"/>
      <c r="D9" s="420"/>
      <c r="E9" s="420"/>
    </row>
    <row r="10" spans="1:5">
      <c r="B10" s="85"/>
      <c r="C10" s="83"/>
    </row>
    <row r="11" spans="1:5">
      <c r="B11" s="305" t="s">
        <v>95</v>
      </c>
      <c r="C11" s="306" t="s">
        <v>91</v>
      </c>
      <c r="D11" s="305" t="s">
        <v>95</v>
      </c>
      <c r="E11" s="306" t="s">
        <v>91</v>
      </c>
    </row>
    <row r="12" spans="1:5" s="90" customFormat="1" ht="14.65" customHeight="1">
      <c r="B12" s="308" t="s">
        <v>263</v>
      </c>
      <c r="C12" s="367">
        <v>553</v>
      </c>
      <c r="D12" s="308" t="s">
        <v>288</v>
      </c>
      <c r="E12" s="367">
        <v>864</v>
      </c>
    </row>
    <row r="13" spans="1:5" s="90" customFormat="1" ht="14.65" customHeight="1">
      <c r="B13" s="308" t="s">
        <v>264</v>
      </c>
      <c r="C13" s="367">
        <v>751.52</v>
      </c>
      <c r="D13" s="308" t="s">
        <v>289</v>
      </c>
      <c r="E13" s="367">
        <v>567.6</v>
      </c>
    </row>
    <row r="14" spans="1:5" s="90" customFormat="1" ht="14.65" customHeight="1">
      <c r="B14" s="308" t="s">
        <v>265</v>
      </c>
      <c r="C14" s="367">
        <v>625</v>
      </c>
      <c r="D14" s="308" t="s">
        <v>290</v>
      </c>
      <c r="E14" s="367">
        <v>671.14</v>
      </c>
    </row>
    <row r="15" spans="1:5" s="90" customFormat="1" ht="14.65" customHeight="1">
      <c r="B15" s="308" t="s">
        <v>266</v>
      </c>
      <c r="C15" s="367">
        <v>802.5</v>
      </c>
      <c r="D15" s="308" t="s">
        <v>291</v>
      </c>
      <c r="E15" s="367">
        <v>997.16</v>
      </c>
    </row>
    <row r="16" spans="1:5" s="90" customFormat="1" ht="14.65" customHeight="1">
      <c r="B16" s="308" t="s">
        <v>267</v>
      </c>
      <c r="C16" s="367">
        <v>579.24</v>
      </c>
      <c r="D16" s="308" t="s">
        <v>292</v>
      </c>
      <c r="E16" s="367">
        <v>682.44</v>
      </c>
    </row>
    <row r="17" spans="2:5" s="90" customFormat="1" ht="14.65" customHeight="1">
      <c r="B17" s="308" t="s">
        <v>268</v>
      </c>
      <c r="C17" s="367">
        <v>629.42999999999995</v>
      </c>
      <c r="D17" s="308" t="s">
        <v>293</v>
      </c>
      <c r="E17" s="367">
        <v>548.9</v>
      </c>
    </row>
    <row r="18" spans="2:5" s="90" customFormat="1" ht="14.65" customHeight="1">
      <c r="B18" s="308" t="s">
        <v>269</v>
      </c>
      <c r="C18" s="367">
        <v>630.66</v>
      </c>
      <c r="D18" s="308" t="s">
        <v>294</v>
      </c>
      <c r="E18" s="367">
        <v>660.58</v>
      </c>
    </row>
    <row r="19" spans="2:5" s="90" customFormat="1" ht="14.65" customHeight="1">
      <c r="B19" s="308" t="s">
        <v>270</v>
      </c>
      <c r="C19" s="367">
        <v>800</v>
      </c>
      <c r="D19" s="308" t="s">
        <v>295</v>
      </c>
      <c r="E19" s="367">
        <v>647.95000000000005</v>
      </c>
    </row>
    <row r="20" spans="2:5" s="90" customFormat="1" ht="14.65" customHeight="1">
      <c r="B20" s="308" t="s">
        <v>271</v>
      </c>
      <c r="C20" s="367">
        <v>587.49</v>
      </c>
      <c r="D20" s="308" t="s">
        <v>296</v>
      </c>
      <c r="E20" s="367">
        <v>600</v>
      </c>
    </row>
    <row r="21" spans="2:5" s="90" customFormat="1" ht="14.65" customHeight="1">
      <c r="B21" s="308" t="s">
        <v>272</v>
      </c>
      <c r="C21" s="367">
        <v>890</v>
      </c>
      <c r="D21" s="308" t="s">
        <v>297</v>
      </c>
      <c r="E21" s="367">
        <v>904.98</v>
      </c>
    </row>
    <row r="22" spans="2:5" s="90" customFormat="1" ht="14.65" customHeight="1">
      <c r="B22" s="308" t="s">
        <v>273</v>
      </c>
      <c r="C22" s="367">
        <v>733.43</v>
      </c>
      <c r="D22" s="308" t="s">
        <v>298</v>
      </c>
      <c r="E22" s="367">
        <v>694.35</v>
      </c>
    </row>
    <row r="23" spans="2:5" s="90" customFormat="1" ht="14.65" customHeight="1">
      <c r="B23" s="308" t="s">
        <v>274</v>
      </c>
      <c r="C23" s="367">
        <v>675.4</v>
      </c>
      <c r="D23" s="308" t="s">
        <v>299</v>
      </c>
      <c r="E23" s="367">
        <v>600</v>
      </c>
    </row>
    <row r="24" spans="2:5" s="90" customFormat="1" ht="14.65" customHeight="1">
      <c r="B24" s="308" t="s">
        <v>275</v>
      </c>
      <c r="C24" s="367">
        <v>500</v>
      </c>
      <c r="D24" s="308" t="s">
        <v>300</v>
      </c>
      <c r="E24" s="367">
        <v>800</v>
      </c>
    </row>
    <row r="25" spans="2:5" s="90" customFormat="1" ht="14.65" customHeight="1">
      <c r="B25" s="308" t="s">
        <v>276</v>
      </c>
      <c r="C25" s="367">
        <v>597.84</v>
      </c>
      <c r="D25" s="308" t="s">
        <v>301</v>
      </c>
      <c r="E25" s="367">
        <v>743.06</v>
      </c>
    </row>
    <row r="26" spans="2:5" s="90" customFormat="1" ht="14.65" customHeight="1">
      <c r="B26" s="308" t="s">
        <v>277</v>
      </c>
      <c r="C26" s="367">
        <v>625</v>
      </c>
      <c r="D26" s="308" t="s">
        <v>302</v>
      </c>
      <c r="E26" s="367">
        <v>705</v>
      </c>
    </row>
    <row r="27" spans="2:5" s="90" customFormat="1" ht="14.65" customHeight="1">
      <c r="B27" s="308" t="s">
        <v>278</v>
      </c>
      <c r="C27" s="367">
        <v>724.53</v>
      </c>
      <c r="D27" s="308"/>
      <c r="E27" s="367"/>
    </row>
    <row r="28" spans="2:5" s="90" customFormat="1" ht="14.65" customHeight="1">
      <c r="B28" s="308" t="s">
        <v>279</v>
      </c>
      <c r="C28" s="367">
        <v>654.91</v>
      </c>
      <c r="D28" s="308"/>
      <c r="E28" s="367"/>
    </row>
    <row r="29" spans="2:5" s="90" customFormat="1" ht="14.65" customHeight="1">
      <c r="B29" s="308" t="s">
        <v>280</v>
      </c>
      <c r="C29" s="367">
        <v>959.34</v>
      </c>
      <c r="D29" s="308"/>
      <c r="E29" s="367"/>
    </row>
    <row r="30" spans="2:5" s="90" customFormat="1" ht="14.65" customHeight="1">
      <c r="B30" s="308" t="s">
        <v>281</v>
      </c>
      <c r="C30" s="367">
        <v>657.24</v>
      </c>
      <c r="D30" s="308"/>
      <c r="E30" s="367"/>
    </row>
    <row r="31" spans="2:5" s="90" customFormat="1" ht="14.65" customHeight="1">
      <c r="B31" s="308" t="s">
        <v>282</v>
      </c>
      <c r="C31" s="367">
        <v>650</v>
      </c>
      <c r="D31" s="308"/>
      <c r="E31" s="367"/>
    </row>
    <row r="32" spans="2:5" s="90" customFormat="1" ht="14.65" customHeight="1">
      <c r="B32" s="308" t="s">
        <v>283</v>
      </c>
      <c r="C32" s="367">
        <v>700</v>
      </c>
      <c r="D32" s="308"/>
      <c r="E32" s="367"/>
    </row>
    <row r="33" spans="2:5" s="90" customFormat="1" ht="14.65" customHeight="1">
      <c r="B33" s="308" t="s">
        <v>284</v>
      </c>
      <c r="C33" s="367">
        <v>900</v>
      </c>
      <c r="D33" s="308"/>
      <c r="E33" s="367"/>
    </row>
    <row r="34" spans="2:5" s="90" customFormat="1" ht="14.65" customHeight="1">
      <c r="B34" s="308" t="s">
        <v>285</v>
      </c>
      <c r="C34" s="367">
        <v>511.82</v>
      </c>
      <c r="D34" s="308"/>
      <c r="E34" s="367"/>
    </row>
    <row r="35" spans="2:5" s="90" customFormat="1" ht="14.65" customHeight="1">
      <c r="B35" s="308" t="s">
        <v>286</v>
      </c>
      <c r="C35" s="367">
        <v>695.8</v>
      </c>
      <c r="D35" s="308"/>
      <c r="E35" s="367"/>
    </row>
    <row r="36" spans="2:5" s="90" customFormat="1">
      <c r="B36" s="369" t="s">
        <v>287</v>
      </c>
      <c r="C36" s="370">
        <v>683.22</v>
      </c>
      <c r="D36" s="359"/>
      <c r="E36" s="368"/>
    </row>
    <row r="47" spans="2:5">
      <c r="B47" s="192"/>
    </row>
  </sheetData>
  <sheetProtection insertRows="0" selectLockedCells="1"/>
  <mergeCells count="2">
    <mergeCell ref="B9:E9"/>
    <mergeCell ref="A1:E1"/>
  </mergeCells>
  <phoneticPr fontId="2" type="noConversion"/>
  <printOptions headings="1" gridLinesSet="0"/>
  <pageMargins left="0.2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sheetPr>
    <pageSetUpPr autoPageBreaks="0"/>
  </sheetPr>
  <dimension ref="A1:D24"/>
  <sheetViews>
    <sheetView showGridLines="0" zoomScaleNormal="100" workbookViewId="0">
      <selection activeCell="B16" sqref="B16"/>
    </sheetView>
  </sheetViews>
  <sheetFormatPr defaultColWidth="9.140625" defaultRowHeight="12.75"/>
  <cols>
    <col min="1" max="1" width="84.5703125" style="240" customWidth="1"/>
    <col min="2" max="2" width="31.7109375" style="239" customWidth="1"/>
    <col min="3" max="4" width="7.7109375" style="239" customWidth="1"/>
    <col min="5" max="16384" width="9.140625" style="239"/>
  </cols>
  <sheetData>
    <row r="1" spans="1:4">
      <c r="A1" s="421" t="s">
        <v>206</v>
      </c>
      <c r="B1" s="422"/>
      <c r="C1" s="238"/>
      <c r="D1" s="238"/>
    </row>
    <row r="2" spans="1:4" ht="4.5" customHeight="1"/>
    <row r="3" spans="1:4" ht="7.5" customHeight="1"/>
    <row r="4" spans="1:4" ht="39" customHeight="1">
      <c r="A4" s="425" t="s">
        <v>177</v>
      </c>
      <c r="B4" s="424"/>
      <c r="C4" s="240"/>
      <c r="D4" s="240"/>
    </row>
    <row r="5" spans="1:4" ht="6.75" customHeight="1">
      <c r="A5" s="249"/>
      <c r="B5" s="250"/>
    </row>
    <row r="6" spans="1:4">
      <c r="A6" s="251" t="s">
        <v>133</v>
      </c>
      <c r="B6" s="250"/>
    </row>
    <row r="7" spans="1:4" ht="65.25" customHeight="1">
      <c r="A7" s="254"/>
      <c r="B7" s="255"/>
    </row>
    <row r="8" spans="1:4" ht="54" customHeight="1">
      <c r="A8" s="423" t="s">
        <v>204</v>
      </c>
      <c r="B8" s="424"/>
      <c r="C8" s="240"/>
      <c r="D8" s="240"/>
    </row>
    <row r="9" spans="1:4" ht="6" customHeight="1">
      <c r="A9" s="249"/>
      <c r="B9" s="250"/>
    </row>
    <row r="10" spans="1:4" ht="30.75" customHeight="1">
      <c r="A10" s="423" t="s">
        <v>135</v>
      </c>
      <c r="B10" s="424"/>
    </row>
    <row r="11" spans="1:4" ht="4.5" customHeight="1">
      <c r="A11" s="249"/>
      <c r="B11" s="250"/>
    </row>
    <row r="12" spans="1:4" ht="62.25" customHeight="1">
      <c r="A12" s="423" t="s">
        <v>205</v>
      </c>
      <c r="B12" s="424"/>
    </row>
    <row r="13" spans="1:4" ht="3" customHeight="1">
      <c r="A13" s="249"/>
      <c r="B13" s="250"/>
    </row>
    <row r="14" spans="1:4" ht="29.25" customHeight="1">
      <c r="A14" s="423" t="s">
        <v>136</v>
      </c>
      <c r="B14" s="424"/>
    </row>
    <row r="15" spans="1:4" ht="6.75" customHeight="1"/>
    <row r="16" spans="1:4" ht="13.5" customHeight="1">
      <c r="A16" s="252" t="s">
        <v>128</v>
      </c>
      <c r="B16" s="247"/>
    </row>
    <row r="17" spans="1:2" ht="14.25" customHeight="1">
      <c r="A17" s="246"/>
      <c r="B17" s="243" t="s">
        <v>129</v>
      </c>
    </row>
    <row r="18" spans="1:2" ht="13.5" customHeight="1">
      <c r="A18" s="252" t="s">
        <v>131</v>
      </c>
      <c r="B18" s="248"/>
    </row>
    <row r="19" spans="1:2" ht="13.5" customHeight="1">
      <c r="A19" s="246"/>
      <c r="B19" s="244" t="s">
        <v>130</v>
      </c>
    </row>
    <row r="20" spans="1:2" ht="25.5">
      <c r="A20" s="253" t="s">
        <v>134</v>
      </c>
      <c r="B20" s="247"/>
    </row>
    <row r="21" spans="1:2" ht="12.75" customHeight="1">
      <c r="A21" s="246"/>
      <c r="B21" s="245" t="s">
        <v>129</v>
      </c>
    </row>
    <row r="22" spans="1:2" ht="40.5" customHeight="1">
      <c r="A22" s="252" t="s">
        <v>132</v>
      </c>
      <c r="B22" s="248"/>
    </row>
    <row r="23" spans="1:2" ht="14.25" customHeight="1">
      <c r="A23" s="246"/>
      <c r="B23" s="242" t="s">
        <v>130</v>
      </c>
    </row>
    <row r="24" spans="1:2">
      <c r="B24" s="241"/>
    </row>
  </sheetData>
  <mergeCells count="6">
    <mergeCell ref="A1:B1"/>
    <mergeCell ref="A10:B10"/>
    <mergeCell ref="A12:B12"/>
    <mergeCell ref="A14:B14"/>
    <mergeCell ref="A4:B4"/>
    <mergeCell ref="A8:B8"/>
  </mergeCells>
  <phoneticPr fontId="2" type="noConversion"/>
  <printOptions headings="1"/>
  <pageMargins left="0.75" right="0" top="0.72" bottom="0.21" header="0.22" footer="0.17"/>
  <pageSetup firstPageNumber="5" orientation="landscape" r:id="rId1"/>
  <headerFooter alignWithMargins="0">
    <oddHeader>&amp;L&amp;8Page &amp;P&amp;R&amp;8Page &amp;P</oddHeader>
  </headerFooter>
  <legacyDrawing r:id="rId2"/>
  <oleObjects>
    <oleObject progId="Acrobat Document" dvAspect="DVASPECT_ICON" shapeId="16390" r:id="rId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FY16 Annual Statement for Publication</dc:title>
  <dc:creator>Sally Cray</dc:creator>
  <cp:keywords>asa, annual statement, fy 2016</cp:keywords>
  <cp:lastModifiedBy>mbillingsley</cp:lastModifiedBy>
  <cp:lastPrinted>2016-10-24T19:16:34Z</cp:lastPrinted>
  <dcterms:created xsi:type="dcterms:W3CDTF">2001-07-03T18:32:58Z</dcterms:created>
  <dcterms:modified xsi:type="dcterms:W3CDTF">2016-10-25T17:24:16Z</dcterms:modified>
</cp:coreProperties>
</file>