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9720" windowHeight="6750" tabRatio="819" activeTab="0"/>
  </bookViews>
  <sheets>
    <sheet name="ASA1" sheetId="1" r:id="rId1"/>
    <sheet name="ASA2" sheetId="2" r:id="rId2"/>
    <sheet name="ASA3" sheetId="3" r:id="rId3"/>
    <sheet name="PublishedSum 4" sheetId="4" r:id="rId4"/>
    <sheet name="Salary Sched 5" sheetId="5" r:id="rId5"/>
    <sheet name="Paym 6 (over $2,500)" sheetId="6" r:id="rId6"/>
    <sheet name="Paym 7 ($1000 to $2500)" sheetId="7" r:id="rId7"/>
    <sheet name="Paym 8 ($500 to $999)" sheetId="8" r:id="rId8"/>
    <sheet name="9 Contracts Exceeding 25,000" sheetId="9" r:id="rId9"/>
  </sheets>
  <definedNames/>
  <calcPr fullCalcOnLoad="1"/>
</workbook>
</file>

<file path=xl/comments1.xml><?xml version="1.0" encoding="utf-8"?>
<comments xmlns="http://schemas.openxmlformats.org/spreadsheetml/2006/main">
  <authors>
    <author>DJ Hemberger</author>
  </authors>
  <commentList>
    <comment ref="F8" authorId="0">
      <text>
        <r>
          <rPr>
            <sz val="8"/>
            <rFont val="Tahoma"/>
            <family val="2"/>
          </rPr>
          <t xml:space="preserve">When publishing this report in the newspaper, type requirements must be accordance with 715 ILCS 15/1.
</t>
        </r>
      </text>
    </comment>
    <comment ref="C28" authorId="0">
      <text>
        <r>
          <rPr>
            <b/>
            <sz val="8"/>
            <rFont val="Tahoma"/>
            <family val="2"/>
          </rPr>
          <t xml:space="preserve">As reported on the Fall Housing Report.
</t>
        </r>
        <r>
          <rPr>
            <sz val="8"/>
            <rFont val="Tahoma"/>
            <family val="2"/>
          </rPr>
          <t xml:space="preserve">
</t>
        </r>
      </text>
    </comment>
    <comment ref="G28" authorId="0">
      <text>
        <r>
          <rPr>
            <b/>
            <sz val="8"/>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text>
        <r>
          <rPr>
            <sz val="8"/>
            <rFont val="Tahoma"/>
            <family val="2"/>
          </rPr>
          <t>Other Accrued Assets should include accounts 130, 140, 162, 181, 192.</t>
        </r>
      </text>
    </comment>
    <comment ref="B18" authorId="0">
      <text>
        <r>
          <rPr>
            <sz val="8"/>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text>
        <r>
          <rPr>
            <sz val="8"/>
            <rFont val="Tahoma"/>
            <family val="2"/>
          </rPr>
          <t>GASB Statement No. 24: Accounting and Financial Reporting for Certain Grants and Other Financial Assistance.  The "On Behalf of" Payments should only be reflected on this page (Lines 40 and 48).</t>
        </r>
      </text>
    </comment>
    <comment ref="B21" authorId="0">
      <text>
        <r>
          <rPr>
            <vertAlign val="superscript"/>
            <sz val="10"/>
            <rFont val="Tahoma"/>
            <family val="2"/>
          </rPr>
          <t>GASB Statement No. 24: Accounting and Financial Reporting for Certain Grants and Other Financial Assistance.  The "On Behalf of" Payments should only be reflected on this page (Lines 40 and 48).</t>
        </r>
      </text>
    </comment>
    <comment ref="B23" authorId="0">
      <text>
        <r>
          <rPr>
            <sz val="8"/>
            <rFont val="Tahoma"/>
            <family val="2"/>
          </rPr>
          <t xml:space="preserve">
Line 39 minus Line 47.</t>
        </r>
      </text>
    </comment>
    <comment ref="B26" authorId="0">
      <text>
        <r>
          <rPr>
            <b/>
            <sz val="8"/>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text>
        <r>
          <rPr>
            <b/>
            <sz val="8"/>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<sst xmlns="http://schemas.openxmlformats.org/spreadsheetml/2006/main" count="500" uniqueCount="447">
  <si>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</si>
  <si>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</si>
  <si>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</si>
  <si>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</si>
  <si>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</si>
  <si>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</si>
  <si>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</si>
  <si>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</si>
  <si>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</si>
  <si>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</si>
  <si>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</si>
  <si>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</si>
  <si>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</si>
  <si>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</si>
  <si>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</si>
  <si>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</si>
  <si>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</si>
  <si>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</si>
  <si>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</si>
  <si>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</si>
  <si>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</si>
  <si>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</si>
  <si>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</si>
  <si>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</si>
  <si>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</si>
  <si>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</si>
  <si>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</si>
  <si>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</si>
  <si>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</si>
  <si>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</si>
  <si>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</si>
  <si>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</si>
  <si>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</si>
  <si>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</si>
  <si>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</si>
  <si>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</si>
  <si>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</si>
  <si>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</si>
  <si>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</si>
  <si>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</si>
  <si>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</si>
  <si>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</si>
  <si>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</si>
  <si>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</si>
  <si>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</si>
  <si>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</si>
  <si>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</si>
  <si>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</si>
  <si>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</si>
  <si>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</si>
  <si>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</si>
  <si>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</si>
  <si>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</si>
  <si>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</si>
  <si>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</si>
  <si>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</si>
  <si>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</si>
  <si>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</si>
  <si>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</si>
  <si>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</si>
  <si>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</si>
  <si>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</si>
  <si>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</si>
  <si>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</si>
  <si>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</si>
  <si>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</si>
  <si>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</si>
  <si>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</si>
  <si>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</si>
  <si>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</si>
  <si>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</si>
  <si>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</si>
  <si>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</si>
  <si>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</si>
  <si>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</si>
  <si>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</si>
  <si>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</si>
  <si>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</si>
  <si>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</si>
  <si>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</si>
  <si>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</si>
  <si>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</si>
  <si>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</si>
  <si>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</si>
  <si>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</si>
  <si>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</si>
  <si>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</si>
  <si>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</si>
  <si>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</si>
  <si>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</si>
  <si>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</si>
  <si>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</si>
  <si>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</si>
  <si>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</si>
  <si>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</si>
  <si>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</si>
  <si>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</si>
  <si>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</si>
  <si>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</si>
  <si>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</si>
  <si>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</si>
  <si>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</si>
  <si>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</si>
  <si>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</si>
  <si>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</si>
  <si>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</si>
  <si>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</si>
  <si>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</si>
  <si>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</si>
  <si>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</si>
  <si>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</si>
  <si>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</si>
  <si>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 xml:space="preserve">NEWSPAPER  WHERE PUBLISHED: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</si>
  <si>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</si>
  <si>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</si>
  <si>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</si>
  <si>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</si>
  <si>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</si>
  <si>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</si>
  <si>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</si>
  <si>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</si>
  <si>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</si>
  <si>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</si>
  <si>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</si>
  <si>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</si>
  <si>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</si>
  <si>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</si>
  <si>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</si>
  <si>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</si>
  <si>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</si>
  <si>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(Enter Number Here)</t>
  </si>
  <si>
    <t>(Enter $ Amount Here)</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</si>
  <si>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</si>
  <si>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</si>
  <si>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</si>
  <si>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</si>
  <si>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</si>
  <si>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</si>
  <si>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</si>
  <si>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</si>
  <si>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</si>
  <si>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</si>
  <si>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</si>
  <si>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</si>
  <si>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</si>
  <si>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</si>
  <si>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</si>
  <si>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</si>
  <si>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</si>
  <si>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</si>
  <si>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</si>
  <si>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</si>
  <si>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</si>
  <si>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</si>
  <si>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</si>
  <si>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</si>
  <si>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</si>
  <si>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</si>
  <si>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</si>
  <si>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</si>
  <si>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</si>
  <si>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</si>
  <si>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</si>
  <si>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</si>
  <si>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</si>
  <si>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</si>
  <si>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</si>
  <si>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</si>
  <si>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</si>
  <si>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</si>
  <si>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</si>
  <si>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</si>
  <si>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</si>
  <si>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</si>
  <si>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</si>
  <si>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</si>
  <si>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OVER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</si>
  <si>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</si>
  <si>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</si>
  <si>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</si>
  <si>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</si>
  <si>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AND CHANGES IN FUND BALANCE - FOR YEAR ENDING JUNE 30, 2011</t>
  </si>
  <si>
    <t>Beginning Fund Balances - July 1, 2010</t>
  </si>
  <si>
    <t>Ending Fund Balances June 30, 2011</t>
  </si>
  <si>
    <t>ANNUAL STATEMENT OF AFFAIRS SUMMARY FOR FISCAL YEAR ENDING JUNE 30, 2011</t>
  </si>
  <si>
    <t>Copies of the detailed Annual Statement of Affairs for the Fiscal Year Ending June 30, 2011 will be available for public inspection in the school district/joint agreement administrative office by December 1, 2011.  Individuals wanting to review this Annual Statement of Affairs should contact:</t>
  </si>
  <si>
    <r>
      <t xml:space="preserve"> Also by </t>
    </r>
    <r>
      <rPr>
        <b/>
        <sz val="8"/>
        <rFont val="Arial"/>
        <family val="2"/>
      </rPr>
      <t>January 15, 2012</t>
    </r>
    <r>
      <rPr>
        <sz val="8"/>
        <rFont val="Arial"/>
        <family val="2"/>
      </rPr>
      <t xml:space="preserve"> the detailed Annual Statement of Affairs for the </t>
    </r>
    <r>
      <rPr>
        <b/>
        <sz val="8"/>
        <rFont val="Arial"/>
        <family val="2"/>
      </rPr>
      <t>Fiscal Year Ending June 30, 2011</t>
    </r>
    <r>
      <rPr>
        <sz val="8"/>
        <rFont val="Arial"/>
        <family val="2"/>
      </rPr>
      <t xml:space="preserve">, will be posted on the Illinois State Board of Education's website@ </t>
    </r>
    <r>
      <rPr>
        <b/>
        <sz val="8"/>
        <rFont val="Arial"/>
        <family val="2"/>
      </rPr>
      <t>www.isbe.net.</t>
    </r>
  </si>
  <si>
    <t>Statement of Operations as of June 30, 2011</t>
  </si>
  <si>
    <t>REPORT ON CONTRACTS EXCEEDING $25,000 AWARDED DURING FY2011</t>
  </si>
  <si>
    <r>
      <t>ITEM 1.</t>
    </r>
    <r>
      <rPr>
        <sz val="10"/>
        <color indexed="8"/>
        <rFont val="Arial"/>
        <family val="2"/>
      </rPr>
      <t xml:space="preserve"> – Count only contracts where the consideration exceeds $25,000 over the life of the contract and that were awarded during FY2011 and record the number below in the space provided. Do not include: (1) multi-year contracts awarded prior to FY2011; (2) collective bargaining agreements with district employee groups; and (3) personal services contracts with individual district employees.</t>
    </r>
  </si>
  <si>
    <r>
      <t>ITEM 3.</t>
    </r>
    <r>
      <rPr>
        <sz val="10"/>
        <color indexed="8"/>
        <rFont val="Arial"/>
        <family val="2"/>
      </rPr>
      <t xml:space="preserve"> - Count only contracts where the consideration exceeds $25,000 over the life of the contract that were awarded during FY2011 to minority, female, disabled or local contractors and record the number below in the space provided. Do not include: (1) multi-year contracts awarded prior to FY2011; (2) collective bargaining agreements with district employee groups; and (3) personal services contracts with individual district employees.</t>
    </r>
  </si>
  <si>
    <t>STATEMENT OF ASSETS AND LIABILITIES</t>
  </si>
  <si>
    <t>AS OF JUNE 30, 2011</t>
  </si>
  <si>
    <t>Rec./Rev. for "On Behalf" Payments</t>
  </si>
  <si>
    <t>Disb./Expend. for "On Behalf" Payments</t>
  </si>
  <si>
    <t>TOTAL LONG TERM DEBT OUTSTANDING AS OF June 30, 2011</t>
  </si>
  <si>
    <t>PERCENT OF LONG TERM DEBT OBLIGATED CURRENTLY</t>
  </si>
  <si>
    <t>TOTAL LONG TERM DEBT ALLOWED</t>
  </si>
  <si>
    <t>Elementary</t>
  </si>
  <si>
    <t>High School</t>
  </si>
  <si>
    <t>Unit</t>
  </si>
  <si>
    <t>DISTRICT TYPE</t>
  </si>
  <si>
    <t>ISBE 50-37 (08/23/2011) ASA11form.xls</t>
  </si>
  <si>
    <t xml:space="preserve">Note:  For submitting to ISBE, the "Statement of Affairs" can </t>
  </si>
  <si>
    <t>be submitted as one file to avoid separating worksheets.</t>
  </si>
  <si>
    <t>ILLINOIS STATE BOARD OF EDUCATION</t>
  </si>
  <si>
    <t>School Business Services</t>
  </si>
  <si>
    <t>(217)785-8779</t>
  </si>
  <si>
    <t>L Allison, M Anderson, M Bauer</t>
  </si>
  <si>
    <t>S Bentlley, E Best, L Britt</t>
  </si>
  <si>
    <t xml:space="preserve">J Bryant,  J Burk, P Bush, </t>
  </si>
  <si>
    <t>M Carterm C Crawford, J Flowers</t>
  </si>
  <si>
    <t xml:space="preserve">K Fulbright, S Gantz, R Goldman </t>
  </si>
  <si>
    <t>J Gowinm J Green, M Hardman</t>
  </si>
  <si>
    <t>T Heigert, K Hernderson, K Hood</t>
  </si>
  <si>
    <t xml:space="preserve">K Jones,  N Klein,  M Law, </t>
  </si>
  <si>
    <t>M Matthews,  C McCaslin, J McClure</t>
  </si>
  <si>
    <t>H Moore, D Morber, E Newton</t>
  </si>
  <si>
    <t>B. Pfleeger, J Quinn. B Reynolds</t>
  </si>
  <si>
    <t>E Schuneman, J Scroggins, J Shade</t>
  </si>
  <si>
    <t>L  Mannisi, R Mascenik, M Masterson</t>
  </si>
  <si>
    <t xml:space="preserve">C Shelton, L Shirley, A Smith, </t>
  </si>
  <si>
    <t>K Stanton, L Stone, R Stoner</t>
  </si>
  <si>
    <t>L Talley, C Taylor, D Taylor,</t>
  </si>
  <si>
    <t>N Tierney, C Totzell,C Vice</t>
  </si>
  <si>
    <t xml:space="preserve">L Adams, B Kopcyoch, </t>
  </si>
  <si>
    <t xml:space="preserve">L Kupinski, B LeMarr, A Niggli, </t>
  </si>
  <si>
    <t xml:space="preserve">K Royer, S Springman, A Weller, </t>
  </si>
  <si>
    <t xml:space="preserve">S Wheeler, </t>
  </si>
  <si>
    <t>L Christeson, V Cramsey</t>
  </si>
  <si>
    <t>C Duncan, T Falk, J Gilmore</t>
  </si>
  <si>
    <t xml:space="preserve">P Guarino, A Gwin, K Hagen, </t>
  </si>
  <si>
    <t>S Heigert, M Herndon, J Hill,</t>
  </si>
  <si>
    <t xml:space="preserve">P Hovey, K Hudson, L Ammon, </t>
  </si>
  <si>
    <t xml:space="preserve">K, Kinder, L Koprivica, K Leach, </t>
  </si>
  <si>
    <t>R Mangrum, A McDole, M Meyers,</t>
  </si>
  <si>
    <t>J Mollring, J Orr, J Sauls, T Skinner</t>
  </si>
  <si>
    <t>N Sneed, K Springman,</t>
  </si>
  <si>
    <t xml:space="preserve">S Steinmann, L Stendeback, </t>
  </si>
  <si>
    <t>R Stormer, S Weshinskey, S Wood</t>
  </si>
  <si>
    <t>M Beam, A Frosting, C Dixon,</t>
  </si>
  <si>
    <t xml:space="preserve">H Johnson, G Koprivica, M Lee, </t>
  </si>
  <si>
    <t>B Paynic, S Ross, K Slayden</t>
  </si>
  <si>
    <t>M Studnicki, T Totzell, J Twichell</t>
  </si>
  <si>
    <t>R  Levek</t>
  </si>
  <si>
    <t>L Allison, M Anderson, D Angleton</t>
  </si>
  <si>
    <t>M Bauer, M Beck, M Bell, E Best</t>
  </si>
  <si>
    <t>E Best,  F Bray, D Bristow, C Burk</t>
  </si>
  <si>
    <t>J Cappelletti, D Carlisle, T Carlisle</t>
  </si>
  <si>
    <t>L Cobine, M Cohn, C Crawford,</t>
  </si>
  <si>
    <t>E Croxton, S Davis,B Denton, P Dial</t>
  </si>
  <si>
    <t xml:space="preserve">A Downs, D Emerick, K Ferguson, </t>
  </si>
  <si>
    <t xml:space="preserve">J Flowers, R Goldman, J Gowin, </t>
  </si>
  <si>
    <t xml:space="preserve">M Grigg, S Hinkle, D Horton, </t>
  </si>
  <si>
    <t xml:space="preserve">R Johnson, K Kane, N Klein, </t>
  </si>
  <si>
    <t xml:space="preserve">B Kopcych, A Krabbe, B LeMarr, </t>
  </si>
  <si>
    <t>R Martin, G Martinez, C McCaslin,</t>
  </si>
  <si>
    <t xml:space="preserve">M McNamara, A McNamer, </t>
  </si>
  <si>
    <t xml:space="preserve">C Mellenthin, D Miller, D Morber, </t>
  </si>
  <si>
    <t xml:space="preserve">B Oseland, J Pate, M Phillips, </t>
  </si>
  <si>
    <t>J Roach, V Sauls, C Seal, J Shade</t>
  </si>
  <si>
    <t>P Shoemaker, A Smith, V Srague,</t>
  </si>
  <si>
    <t xml:space="preserve">K Stanton, R Stormer, J Talbot, </t>
  </si>
  <si>
    <t xml:space="preserve">L Talley, D Tatman, J Thompson, </t>
  </si>
  <si>
    <t xml:space="preserve">K Thompson, C Totzell, A Turer, </t>
  </si>
  <si>
    <t>D Waugh, G West, P Whitlock,</t>
  </si>
  <si>
    <t xml:space="preserve">K Will, E Williams, M Wilson, </t>
  </si>
  <si>
    <t xml:space="preserve">H Withers, </t>
  </si>
  <si>
    <t>J Emerick, P Forshee, N Gilbert</t>
  </si>
  <si>
    <t>C Keener, C Malone, P Redman</t>
  </si>
  <si>
    <t>G Solomon, C Sprague, P Tyler</t>
  </si>
  <si>
    <t xml:space="preserve">A Chandler, C Edwards, </t>
  </si>
  <si>
    <t>x</t>
  </si>
  <si>
    <t>Wood River-Hartford Dist 15</t>
  </si>
  <si>
    <t>41-057-0150-03</t>
  </si>
  <si>
    <t xml:space="preserve">The Telegraph </t>
  </si>
  <si>
    <t>403B Asp</t>
  </si>
  <si>
    <t xml:space="preserve">Access Home Elevators </t>
  </si>
  <si>
    <t xml:space="preserve">Acropolis Compter </t>
  </si>
  <si>
    <t>American Fidelity Assur</t>
  </si>
  <si>
    <t>Ameren Energy Marketing</t>
  </si>
  <si>
    <t xml:space="preserve">American Fidelity </t>
  </si>
  <si>
    <t>American Fildelity Flex</t>
  </si>
  <si>
    <t>Archipelago Learning</t>
  </si>
  <si>
    <t>AT&amp;T</t>
  </si>
  <si>
    <t>Auto-Chlor System</t>
  </si>
  <si>
    <t xml:space="preserve">B-Line Striping </t>
  </si>
  <si>
    <t xml:space="preserve">Blue Bird Financial SVCS </t>
  </si>
  <si>
    <t>BP Company</t>
  </si>
  <si>
    <t>Camp Electric and Heating</t>
  </si>
  <si>
    <t xml:space="preserve">Chem Aqua </t>
  </si>
  <si>
    <t xml:space="preserve">City of Wood River </t>
  </si>
  <si>
    <t xml:space="preserve">Collaborative Learning </t>
  </si>
  <si>
    <t xml:space="preserve">Constellation New Energy </t>
  </si>
  <si>
    <t>CSD-Staff Development DIV</t>
  </si>
  <si>
    <t>Donohoo, McCalley &amp; Assoc</t>
  </si>
  <si>
    <t xml:space="preserve">DR. Mark R Dixon </t>
  </si>
  <si>
    <t>East Alton Elem Dist 13</t>
  </si>
  <si>
    <t>E. Alton-WoodRiver HS</t>
  </si>
  <si>
    <t xml:space="preserve">Eps/School Specialty Int. </t>
  </si>
  <si>
    <t>Honeywell</t>
  </si>
  <si>
    <t>618-254-0607</t>
  </si>
  <si>
    <t>8:00 a.m. - 4:00 p.m.  Mon thru Fri</t>
  </si>
  <si>
    <t>DeLage Landen Public Finance</t>
  </si>
  <si>
    <t xml:space="preserve">    Egyptian Employee Benefit</t>
  </si>
  <si>
    <t xml:space="preserve">   Education therapy CTR </t>
  </si>
  <si>
    <t xml:space="preserve">   Every Childs Hope </t>
  </si>
  <si>
    <t xml:space="preserve">   FGM Architects </t>
  </si>
  <si>
    <t xml:space="preserve">   Fleetone LLC </t>
  </si>
  <si>
    <t xml:space="preserve">   Galic Disbursing Company </t>
  </si>
  <si>
    <t xml:space="preserve">   GRP Company </t>
  </si>
  <si>
    <t xml:space="preserve">   Haddock Corp </t>
  </si>
  <si>
    <t xml:space="preserve">   Heinemann</t>
  </si>
  <si>
    <t xml:space="preserve">   Houghton Mifflin</t>
  </si>
  <si>
    <t xml:space="preserve">   IASB</t>
  </si>
  <si>
    <t xml:space="preserve">   IL Dept Employment Security</t>
  </si>
  <si>
    <t xml:space="preserve">   IL Central School Bus</t>
  </si>
  <si>
    <t xml:space="preserve">   Il Center for Autism</t>
  </si>
  <si>
    <t xml:space="preserve">   IL School DIST ANGENCY </t>
  </si>
  <si>
    <t xml:space="preserve">   ILL Municipal Retire Fund</t>
  </si>
  <si>
    <t xml:space="preserve">   Kam Service INC </t>
  </si>
  <si>
    <t xml:space="preserve">   Kam Solutions INC</t>
  </si>
  <si>
    <t xml:space="preserve">   Kane Mechanical </t>
  </si>
  <si>
    <t xml:space="preserve">   Kohl Wholesale </t>
  </si>
  <si>
    <t xml:space="preserve">   Land Of Lincoln </t>
  </si>
  <si>
    <t xml:space="preserve">   Lanter Distr</t>
  </si>
  <si>
    <t xml:space="preserve">   Lewis Brothers Bakeries </t>
  </si>
  <si>
    <t xml:space="preserve">   Limbaugh Contruction </t>
  </si>
  <si>
    <t xml:space="preserve">   Madison County HLTH DEPT </t>
  </si>
  <si>
    <t xml:space="preserve">   McGraw-Hill Companies </t>
  </si>
  <si>
    <t xml:space="preserve">   MetLife Investors Group</t>
  </si>
  <si>
    <t xml:space="preserve">   Metro Equipment </t>
  </si>
  <si>
    <t xml:space="preserve">   Michael Carlisle</t>
  </si>
  <si>
    <t xml:space="preserve">   Moore Research</t>
  </si>
  <si>
    <t xml:space="preserve">   NCS Person</t>
  </si>
  <si>
    <t xml:space="preserve">   Prairie Farms Dairy</t>
  </si>
  <si>
    <t xml:space="preserve">   Premiere Agendas</t>
  </si>
  <si>
    <t xml:space="preserve">   Pro Automotive Services</t>
  </si>
  <si>
    <t xml:space="preserve">   Quill Corp</t>
  </si>
  <si>
    <t xml:space="preserve">   Recorded Books</t>
  </si>
  <si>
    <t xml:space="preserve">   Regions Leasing</t>
  </si>
  <si>
    <t xml:space="preserve">   Renaissance Learning</t>
  </si>
  <si>
    <t xml:space="preserve">   Revolving Fund</t>
  </si>
  <si>
    <t xml:space="preserve">   Robert Moody</t>
  </si>
  <si>
    <t xml:space="preserve">   Robert Sanders Waste</t>
  </si>
  <si>
    <t xml:space="preserve">   Roxana Unit Dist #1</t>
  </si>
  <si>
    <t xml:space="preserve">   Royal Off Products</t>
  </si>
  <si>
    <t xml:space="preserve">   Robbins, Schwartz, Nicholas, Taylor</t>
  </si>
  <si>
    <t xml:space="preserve">   School Specialty Supply</t>
  </si>
  <si>
    <t xml:space="preserve">   Skyward, Inc.</t>
  </si>
  <si>
    <t xml:space="preserve">   Spec Ed Region III</t>
  </si>
  <si>
    <t xml:space="preserve">   State Child Support</t>
  </si>
  <si>
    <t xml:space="preserve">   STI-IL</t>
  </si>
  <si>
    <t xml:space="preserve">   The Telegraph</t>
  </si>
  <si>
    <t xml:space="preserve">   TheBank of Edwardsville</t>
  </si>
  <si>
    <t xml:space="preserve">   Teachers' Health Ins</t>
  </si>
  <si>
    <t xml:space="preserve">   Teachers' Retirement</t>
  </si>
  <si>
    <t xml:space="preserve">    United Way</t>
  </si>
  <si>
    <t xml:space="preserve">   Watts Copy Systems Inc</t>
  </si>
  <si>
    <t xml:space="preserve">    Wm Bedell Resource Center</t>
  </si>
  <si>
    <t xml:space="preserve">    Workers' Cnmpensation Trust</t>
  </si>
  <si>
    <t xml:space="preserve">   Valero Energy Corp</t>
  </si>
  <si>
    <t xml:space="preserve">   Valic</t>
  </si>
  <si>
    <t xml:space="preserve">   Vantage Credit Union</t>
  </si>
  <si>
    <t xml:space="preserve">   Zaner-Bloser</t>
  </si>
  <si>
    <t xml:space="preserve">    Wood River Educ Assn</t>
  </si>
  <si>
    <t xml:space="preserve">    Wood River Printing</t>
  </si>
  <si>
    <t>Alton Burglar Alarm</t>
  </si>
  <si>
    <t>Apple Inc</t>
  </si>
  <si>
    <t>Bank of New York</t>
  </si>
  <si>
    <t>Bethalto CUSD #8</t>
  </si>
  <si>
    <t>Buckle Down</t>
  </si>
  <si>
    <t>Budget Signs</t>
  </si>
  <si>
    <t>Colonial Life</t>
  </si>
  <si>
    <t>Crisis Prevention</t>
  </si>
  <si>
    <t>Datatronics</t>
  </si>
  <si>
    <t>Evan Moor Educational</t>
  </si>
  <si>
    <t>Fire-Safety</t>
  </si>
  <si>
    <t>Follett Educational</t>
  </si>
  <si>
    <t>Frontline Technologies</t>
  </si>
  <si>
    <t>Halpin Music</t>
  </si>
  <si>
    <t>Hartford Municipal Water</t>
  </si>
  <si>
    <t>IASA</t>
  </si>
  <si>
    <t>IPA</t>
  </si>
  <si>
    <t>Johnny Macs</t>
  </si>
  <si>
    <t>Kaemmerlen Parts</t>
  </si>
  <si>
    <t>Learning A-Z</t>
  </si>
  <si>
    <t>Lynn Tractor</t>
  </si>
  <si>
    <t>Madison County ROE</t>
  </si>
  <si>
    <t>Michelle Lee</t>
  </si>
  <si>
    <t>Midwest School Consultant</t>
  </si>
  <si>
    <t>Mighty M Screen Printing</t>
  </si>
  <si>
    <t>Orkin Pest Control</t>
  </si>
  <si>
    <t>Otech Group</t>
  </si>
  <si>
    <t>Phone Masters</t>
  </si>
  <si>
    <t>Play With A Purpose</t>
  </si>
  <si>
    <t>Quality Chemical</t>
  </si>
  <si>
    <t>Reliance Communications</t>
  </si>
  <si>
    <t>Ronald Booth</t>
  </si>
  <si>
    <t>Slayden Glass</t>
  </si>
  <si>
    <t>Sprint</t>
  </si>
  <si>
    <t>Teacher's Discount</t>
  </si>
  <si>
    <t>Total Lock &amp; Security</t>
  </si>
  <si>
    <t>Wal-Mart</t>
  </si>
  <si>
    <t>Weekly Reader</t>
  </si>
  <si>
    <t>USPS</t>
  </si>
  <si>
    <t>Wood River Ace Hardware</t>
  </si>
  <si>
    <t>WR-Hartford Act Fund</t>
  </si>
  <si>
    <t>Alton Refrigeration</t>
  </si>
  <si>
    <t>Amazon.Com</t>
  </si>
  <si>
    <t>Andersons Alphabet</t>
  </si>
  <si>
    <t>Bell Tech Logix</t>
  </si>
  <si>
    <t>Budgetext</t>
  </si>
  <si>
    <t>The Butterfly House</t>
  </si>
  <si>
    <t>NCPERS Group Life Ins</t>
  </si>
  <si>
    <t>Bytespeed</t>
  </si>
  <si>
    <t>Committee for Children</t>
  </si>
  <si>
    <t>IL State Fire Marshall</t>
  </si>
  <si>
    <t>Erin Plumb</t>
  </si>
  <si>
    <t>Follett Software</t>
  </si>
  <si>
    <t>Crystal Brook Direct</t>
  </si>
  <si>
    <t>Handwriting Without Tears</t>
  </si>
  <si>
    <t>IL Reading Council</t>
  </si>
  <si>
    <t>Jostens</t>
  </si>
  <si>
    <t>Kelly Pirte</t>
  </si>
  <si>
    <t>Kelly slayden</t>
  </si>
  <si>
    <t>Lifetouch NSS</t>
  </si>
  <si>
    <t>The Master Teacher</t>
  </si>
  <si>
    <t>Michael Sinks</t>
  </si>
  <si>
    <t>Rick Levek</t>
  </si>
  <si>
    <t>Rigdon Sewer</t>
  </si>
  <si>
    <t>Rose Stormer</t>
  </si>
  <si>
    <t>SASED IL PBIS</t>
  </si>
  <si>
    <t>SAS School Division</t>
  </si>
  <si>
    <t>Scholastic Inc</t>
  </si>
  <si>
    <t>Sharon Wheeler</t>
  </si>
  <si>
    <t>Simplex Grinnell</t>
  </si>
  <si>
    <t>Skyward Users Group</t>
  </si>
  <si>
    <t>St. Louis Bread Co</t>
  </si>
  <si>
    <t>TALX UC Express</t>
  </si>
  <si>
    <t>Univery of Oregon</t>
  </si>
  <si>
    <t xml:space="preserve">The Bank of New York </t>
  </si>
  <si>
    <t>501 E. Lorena Ave, Wood River, IL  62095</t>
  </si>
  <si>
    <t>501 E Lorena Ave, Wood River IL   62095</t>
  </si>
  <si>
    <t>K Pirtle, A Reilley, E Riedisser</t>
  </si>
  <si>
    <t>D Honerkamp, C Milford, E Plumb</t>
  </si>
  <si>
    <t>C Elliott, L Woolvertron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</si>
</sst>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
    <numFmt numFmtId="166" formatCode="#,##0.0000_);[Red]\(#,##0.0000\)"/>
    <numFmt numFmtId="167" formatCode="[$-409]mmmm\ d\,\ yyyy;@"/>
  </numFmts>
  <fonts count="62">
    <font>
      <sz val="10"/>
      <name val="Arial"/>
      <family val="0"/>
    </font>
    <font>
      <sz val="11"/>
      <color indexed="8"/>
      <name val="Calibri"/>
      <family val="2"/>
    </font>
    <font>
      <sz val="10"/>
      <name val="MS Sans Serif"/>
      <family val="2"/>
    </font>
    <font>
      <sz val="8"/>
      <name val="Arial"/>
      <family val="2"/>
    </font>
    <font>
      <u val="single"/>
      <sz val="10"/>
      <color indexed="12"/>
      <name val="Arial"/>
      <family val="2"/>
    </font>
    <font>
      <i/>
      <sz val="8"/>
      <name val="Arial"/>
      <family val="2"/>
    </font>
    <font>
      <b/>
      <sz val="8"/>
      <name val="Arial"/>
      <family val="2"/>
    </font>
    <font>
      <b/>
      <u val="single"/>
      <sz val="8"/>
      <name val="Arial"/>
      <family val="2"/>
    </font>
    <font>
      <u val="single"/>
      <sz val="8"/>
      <name val="Arial"/>
      <family val="2"/>
    </font>
    <font>
      <sz val="8"/>
      <color indexed="10"/>
      <name val="Arial"/>
      <family val="2"/>
    </font>
    <font>
      <b/>
      <sz val="9"/>
      <name val="Arial"/>
      <family val="2"/>
    </font>
    <font>
      <sz val="9"/>
      <name val="Arial"/>
      <family val="2"/>
    </font>
    <font>
      <b/>
      <sz val="11"/>
      <name val="Arial"/>
      <family val="2"/>
    </font>
    <font>
      <b/>
      <u val="single"/>
      <sz val="9"/>
      <name val="Arial"/>
      <family val="2"/>
    </font>
    <font>
      <b/>
      <sz val="10"/>
      <name val="Arial"/>
      <family val="2"/>
    </font>
    <font>
      <sz val="8"/>
      <name val="Tahoma"/>
      <family val="2"/>
    </font>
    <font>
      <b/>
      <sz val="8"/>
      <name val="Tahoma"/>
      <family val="2"/>
    </font>
    <font>
      <vertAlign val="superscript"/>
      <sz val="10"/>
      <name val="Arial"/>
      <family val="2"/>
    </font>
    <font>
      <vertAlign val="superscript"/>
      <sz val="10"/>
      <name val="Tahoma"/>
      <family val="2"/>
    </font>
    <font>
      <i/>
      <sz val="10"/>
      <name val="Arial"/>
      <family val="2"/>
    </font>
    <font>
      <b/>
      <i/>
      <sz val="10"/>
      <name val="Arial"/>
      <family val="2"/>
    </font>
    <font>
      <i/>
      <sz val="9"/>
      <name val="Arial"/>
      <family val="2"/>
    </font>
    <font>
      <b/>
      <u val="single"/>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0007281303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bottom/>
    </border>
    <border>
      <left/>
      <right style="thin">
        <color indexed="55"/>
      </right>
      <top/>
      <bottom/>
    </border>
    <border>
      <left style="thin">
        <color indexed="55"/>
      </left>
      <right/>
      <top style="thin">
        <color indexed="55"/>
      </top>
      <bottom style="thin">
        <color indexed="55"/>
      </bottom>
    </border>
    <border>
      <left/>
      <right/>
      <top style="medium">
        <color indexed="55"/>
      </top>
      <bottom/>
    </border>
    <border>
      <left style="thin">
        <color indexed="55"/>
      </left>
      <right/>
      <top/>
      <bottom/>
    </border>
    <border>
      <left/>
      <right/>
      <top style="thin">
        <color indexed="55"/>
      </top>
      <bottom/>
    </border>
    <border>
      <left style="thin">
        <color indexed="55"/>
      </left>
      <right style="thin">
        <color indexed="55"/>
      </right>
      <top style="thin">
        <color indexed="55"/>
      </top>
      <bottom/>
    </border>
    <border>
      <left/>
      <right/>
      <top style="thin">
        <color indexed="55"/>
      </top>
      <bottom style="thin">
        <color indexed="55"/>
      </bottom>
    </border>
    <border>
      <left/>
      <right style="thin">
        <color indexed="55"/>
      </right>
      <top style="thin">
        <color indexed="55"/>
      </top>
      <bottom style="thin">
        <color indexed="55"/>
      </bottom>
    </border>
    <border>
      <left style="dashed">
        <color indexed="55"/>
      </left>
      <right/>
      <top/>
      <bottom/>
    </border>
    <border>
      <left style="dashed">
        <color indexed="55"/>
      </left>
      <right/>
      <top/>
      <bottom style="thin">
        <color indexed="55"/>
      </bottom>
    </border>
    <border>
      <left/>
      <right/>
      <top/>
      <bottom style="thin">
        <color indexed="55"/>
      </bottom>
    </border>
    <border>
      <left/>
      <right style="dashed">
        <color indexed="55"/>
      </right>
      <top/>
      <bottom style="thin">
        <color indexed="55"/>
      </bottom>
    </border>
    <border>
      <left style="dotted">
        <color indexed="22"/>
      </left>
      <right style="thin">
        <color indexed="22"/>
      </right>
      <top style="thin">
        <color indexed="22"/>
      </top>
      <bottom/>
    </border>
    <border>
      <left style="dotted">
        <color indexed="22"/>
      </left>
      <right style="thin">
        <color indexed="22"/>
      </right>
      <top/>
      <bottom/>
    </border>
    <border>
      <left style="thin">
        <color indexed="22"/>
      </left>
      <right/>
      <top/>
      <bottom/>
    </border>
    <border>
      <left style="dotted">
        <color indexed="22"/>
      </left>
      <right style="thin">
        <color indexed="22"/>
      </right>
      <top/>
      <bottom style="thin">
        <color indexed="22"/>
      </bottom>
    </border>
    <border>
      <left style="thin">
        <color indexed="22"/>
      </left>
      <right/>
      <top style="thin">
        <color indexed="22"/>
      </top>
      <bottom/>
    </border>
    <border>
      <left style="thin">
        <color indexed="22"/>
      </left>
      <right/>
      <top/>
      <bottom style="thin">
        <color indexed="22"/>
      </bottom>
    </border>
    <border>
      <left/>
      <right/>
      <top/>
      <bottom style="thin">
        <color indexed="22"/>
      </bottom>
    </border>
    <border>
      <left/>
      <right style="thin">
        <color indexed="55"/>
      </right>
      <top/>
      <bottom style="thin">
        <color indexed="55"/>
      </bottom>
    </border>
    <border>
      <left style="thin">
        <color indexed="55"/>
      </left>
      <right style="thin">
        <color indexed="55"/>
      </right>
      <top style="thin">
        <color indexed="55"/>
      </top>
      <bottom style="double">
        <color indexed="55"/>
      </bottom>
    </border>
    <border>
      <left style="thin">
        <color indexed="55"/>
      </left>
      <right style="thin">
        <color indexed="55"/>
      </right>
      <top style="double">
        <color indexed="55"/>
      </top>
      <bottom style="double">
        <color indexed="55"/>
      </bottom>
    </border>
    <border>
      <left style="thin">
        <color indexed="55"/>
      </left>
      <right style="thin">
        <color indexed="55"/>
      </right>
      <top/>
      <bottom style="thin">
        <color indexed="55"/>
      </bottom>
    </border>
    <border>
      <left style="thin">
        <color indexed="55"/>
      </left>
      <right style="thin">
        <color indexed="55"/>
      </right>
      <top/>
      <bottom style="double">
        <color indexed="55"/>
      </bottom>
    </border>
    <border>
      <left style="thin">
        <color indexed="55"/>
      </left>
      <right/>
      <top style="thin">
        <color indexed="55"/>
      </top>
      <bottom style="double">
        <color indexed="55"/>
      </bottom>
    </border>
    <border>
      <left/>
      <right style="thin">
        <color indexed="55"/>
      </right>
      <top style="thin">
        <color indexed="55"/>
      </top>
      <bottom style="double">
        <color indexed="55"/>
      </bottom>
    </border>
    <border>
      <left style="thin">
        <color indexed="55"/>
      </left>
      <right/>
      <top style="double">
        <color indexed="55"/>
      </top>
      <bottom style="double">
        <color indexed="55"/>
      </bottom>
    </border>
    <border>
      <left/>
      <right style="thin">
        <color indexed="55"/>
      </right>
      <top style="double">
        <color indexed="55"/>
      </top>
      <bottom style="double">
        <color indexed="55"/>
      </bottom>
    </border>
    <border>
      <left/>
      <right/>
      <top style="thin">
        <color indexed="55"/>
      </top>
      <bottom style="double">
        <color indexed="55"/>
      </bottom>
    </border>
    <border>
      <left style="thin">
        <color indexed="55"/>
      </left>
      <right/>
      <top/>
      <bottom style="thin">
        <color indexed="55"/>
      </bottom>
    </border>
    <border>
      <left style="thin">
        <color indexed="55"/>
      </left>
      <right/>
      <top style="double">
        <color indexed="55"/>
      </top>
      <bottom style="thin">
        <color indexed="55"/>
      </bottom>
    </border>
    <border>
      <left/>
      <right/>
      <top style="double">
        <color indexed="55"/>
      </top>
      <bottom style="thin">
        <color indexed="55"/>
      </bottom>
    </border>
    <border>
      <left/>
      <right style="thin">
        <color indexed="55"/>
      </right>
      <top style="double">
        <color indexed="55"/>
      </top>
      <bottom style="thin">
        <color indexed="55"/>
      </bottom>
    </border>
    <border>
      <left style="thin">
        <color indexed="22"/>
      </left>
      <right style="thin">
        <color indexed="22"/>
      </right>
      <top style="dashed">
        <color indexed="22"/>
      </top>
      <bottom style="thin">
        <color indexed="22"/>
      </bottom>
    </border>
    <border>
      <left style="thin">
        <color indexed="22"/>
      </left>
      <right style="thin">
        <color indexed="22"/>
      </right>
      <top/>
      <bottom/>
    </border>
    <border>
      <left style="thin">
        <color indexed="22"/>
      </left>
      <right style="thin">
        <color indexed="22"/>
      </right>
      <top/>
      <bottom style="thin">
        <color indexed="22"/>
      </bottom>
    </border>
    <border>
      <left style="thin">
        <color indexed="22"/>
      </left>
      <right style="thin">
        <color indexed="22"/>
      </right>
      <top style="thin">
        <color indexed="22"/>
      </top>
      <bottom style="dashed">
        <color indexed="22"/>
      </bottom>
    </border>
    <border>
      <left style="thin">
        <color indexed="22"/>
      </left>
      <right style="thin">
        <color indexed="22"/>
      </right>
      <top style="thin">
        <color indexed="22"/>
      </top>
      <bottom/>
    </border>
    <border>
      <left style="thin">
        <color indexed="55"/>
      </left>
      <right style="thin">
        <color indexed="55"/>
      </right>
      <top style="double">
        <color indexed="55"/>
      </top>
      <bottom style="thin">
        <color indexed="55"/>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dotted">
        <color indexed="22"/>
      </left>
      <right style="thin"/>
      <top style="thin"/>
      <bottom/>
    </border>
    <border>
      <left style="thin"/>
      <right/>
      <top/>
      <bottom/>
    </border>
    <border>
      <left style="dotted">
        <color indexed="22"/>
      </left>
      <right style="thin"/>
      <top/>
      <bottom/>
    </border>
    <border>
      <left>
        <color indexed="63"/>
      </left>
      <right style="thin"/>
      <top/>
      <bottom/>
    </border>
    <border>
      <left style="thin"/>
      <right>
        <color indexed="63"/>
      </right>
      <top/>
      <bottom style="thin"/>
    </border>
    <border>
      <left>
        <color indexed="63"/>
      </left>
      <right style="thin"/>
      <top/>
      <bottom style="thin"/>
    </border>
    <border>
      <left style="thin"/>
      <right style="dotted">
        <color indexed="55"/>
      </right>
      <top style="thin"/>
      <bottom/>
    </border>
    <border>
      <left style="dotted">
        <color indexed="55"/>
      </left>
      <right style="thin"/>
      <top style="thin"/>
      <bottom/>
    </border>
    <border>
      <left style="dotted">
        <color indexed="22"/>
      </left>
      <right style="thin"/>
      <top/>
      <bottom style="thin"/>
    </border>
    <border>
      <left style="thin"/>
      <right style="dotted">
        <color indexed="55"/>
      </right>
      <top/>
      <bottom/>
    </border>
    <border>
      <left style="thin"/>
      <right style="dotted">
        <color indexed="55"/>
      </right>
      <top/>
      <bottom style="thin"/>
    </border>
    <border>
      <left style="dotted">
        <color indexed="55"/>
      </left>
      <right style="thin"/>
      <top/>
      <bottom/>
    </border>
    <border>
      <left style="dotted">
        <color indexed="55"/>
      </left>
      <right style="thin"/>
      <top/>
      <bottom style="thin"/>
    </border>
    <border>
      <left style="dashed">
        <color indexed="55"/>
      </left>
      <right/>
      <top style="dashed">
        <color indexed="55"/>
      </top>
      <bottom/>
    </border>
    <border>
      <left/>
      <right/>
      <top style="dashed">
        <color indexed="55"/>
      </top>
      <bottom/>
    </border>
    <border>
      <left/>
      <right/>
      <top style="double">
        <color indexed="55"/>
      </top>
      <bottom style="double">
        <color indexed="55"/>
      </bottom>
    </border>
    <border>
      <left/>
      <right/>
      <top/>
      <bottom style="medium">
        <color indexed="55"/>
      </bottom>
    </border>
    <border>
      <left>
        <color indexed="63"/>
      </left>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38">
    <xf numFmtId="0" fontId="0" fillId="0" borderId="0" xfId="0" applyAlignment="1">
      <alignment/>
    </xf>
    <xf numFmtId="0" fontId="3" fillId="0" borderId="0" xfId="0" applyFont="1" applyBorder="1" applyAlignment="1" applyProtection="1">
      <alignment vertical="center"/>
      <protection/>
    </xf>
    <xf numFmtId="0" fontId="3" fillId="0" borderId="0" xfId="0" applyFont="1" applyAlignment="1">
      <alignment/>
    </xf>
    <xf numFmtId="0" fontId="3" fillId="0" borderId="1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0" xfId="0" applyFont="1" applyAlignment="1" applyProtection="1">
      <alignment horizontal="centerContinuous" vertical="center"/>
      <protection/>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0" fontId="3" fillId="0" borderId="0" xfId="0" applyFont="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left" vertical="center"/>
      <protection/>
    </xf>
    <xf numFmtId="3" fontId="3" fillId="0" borderId="13"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indent="2"/>
      <protection/>
    </xf>
    <xf numFmtId="0" fontId="3" fillId="0" borderId="14" xfId="0" applyFont="1" applyBorder="1" applyAlignment="1">
      <alignment/>
    </xf>
    <xf numFmtId="0" fontId="3" fillId="0" borderId="15" xfId="0" applyFont="1" applyFill="1" applyBorder="1" applyAlignment="1" applyProtection="1">
      <alignment horizontal="center" vertical="center" wrapText="1"/>
      <protection/>
    </xf>
    <xf numFmtId="3" fontId="3" fillId="0" borderId="0" xfId="0" applyNumberFormat="1" applyFont="1" applyBorder="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Alignment="1" applyProtection="1">
      <alignment/>
      <protection/>
    </xf>
    <xf numFmtId="38" fontId="3" fillId="0" borderId="15" xfId="0" applyNumberFormat="1" applyFont="1" applyFill="1" applyBorder="1" applyAlignment="1" applyProtection="1">
      <alignment horizontal="center" vertical="center"/>
      <protection/>
    </xf>
    <xf numFmtId="38" fontId="3" fillId="0" borderId="0" xfId="0" applyNumberFormat="1" applyFont="1" applyFill="1" applyBorder="1" applyAlignment="1" applyProtection="1">
      <alignment horizontal="center" vertical="center"/>
      <protection/>
    </xf>
    <xf numFmtId="38" fontId="3" fillId="0" borderId="0" xfId="0" applyNumberFormat="1" applyFont="1" applyBorder="1" applyAlignment="1" applyProtection="1">
      <alignment horizontal="center" vertical="center"/>
      <protection/>
    </xf>
    <xf numFmtId="164" fontId="3" fillId="0" borderId="0" xfId="0" applyNumberFormat="1" applyFont="1" applyBorder="1" applyAlignment="1" applyProtection="1">
      <alignment horizontal="center" vertical="center"/>
      <protection/>
    </xf>
    <xf numFmtId="0" fontId="8" fillId="0" borderId="0" xfId="0" applyFont="1" applyAlignment="1" applyProtection="1">
      <alignment/>
      <protection/>
    </xf>
    <xf numFmtId="38" fontId="3" fillId="0" borderId="0" xfId="0" applyNumberFormat="1" applyFont="1" applyBorder="1" applyAlignment="1" applyProtection="1">
      <alignment horizontal="left" vertical="center" indent="4"/>
      <protection/>
    </xf>
    <xf numFmtId="0" fontId="3" fillId="0" borderId="0" xfId="0" applyFont="1" applyBorder="1" applyAlignment="1" applyProtection="1">
      <alignment vertical="center" wrapText="1"/>
      <protection/>
    </xf>
    <xf numFmtId="0" fontId="3" fillId="0" borderId="0" xfId="0" applyFont="1" applyAlignment="1" applyProtection="1">
      <alignment wrapText="1"/>
      <protection/>
    </xf>
    <xf numFmtId="0" fontId="3" fillId="0" borderId="0" xfId="0" applyFont="1" applyAlignment="1" applyProtection="1">
      <alignment/>
      <protection/>
    </xf>
    <xf numFmtId="0" fontId="3" fillId="0" borderId="0" xfId="0" applyFont="1" applyAlignment="1">
      <alignment horizontal="right" vertical="top"/>
    </xf>
    <xf numFmtId="0" fontId="3" fillId="0" borderId="0" xfId="0" applyFont="1" applyBorder="1" applyAlignment="1">
      <alignment horizontal="left" vertical="center"/>
    </xf>
    <xf numFmtId="0" fontId="3" fillId="0" borderId="14" xfId="0" applyFont="1" applyBorder="1" applyAlignment="1">
      <alignment horizontal="left" textRotation="180"/>
    </xf>
    <xf numFmtId="0" fontId="3" fillId="0" borderId="15" xfId="0" applyFont="1" applyBorder="1" applyAlignment="1">
      <alignment/>
    </xf>
    <xf numFmtId="0" fontId="3" fillId="0" borderId="16" xfId="56" applyFont="1" applyBorder="1" applyAlignment="1">
      <alignment horizontal="left" vertical="center" wrapText="1"/>
      <protection/>
    </xf>
    <xf numFmtId="0" fontId="3" fillId="0" borderId="17" xfId="56" applyFont="1" applyBorder="1" applyAlignment="1">
      <alignment horizontal="center" vertical="center"/>
      <protection/>
    </xf>
    <xf numFmtId="0" fontId="3" fillId="0" borderId="0" xfId="56" applyFont="1" applyBorder="1">
      <alignment/>
      <protection/>
    </xf>
    <xf numFmtId="38" fontId="3" fillId="33" borderId="10" xfId="56" applyNumberFormat="1" applyFont="1" applyFill="1" applyBorder="1" applyAlignment="1">
      <alignment horizontal="left" vertical="top"/>
      <protection/>
    </xf>
    <xf numFmtId="38" fontId="3" fillId="33" borderId="10" xfId="56" applyNumberFormat="1" applyFont="1" applyFill="1" applyBorder="1" applyAlignment="1">
      <alignment horizontal="right" vertical="top"/>
      <protection/>
    </xf>
    <xf numFmtId="0" fontId="3" fillId="0" borderId="0" xfId="56" applyFont="1" applyFill="1" applyBorder="1" applyAlignment="1">
      <alignment vertical="top" wrapText="1"/>
      <protection/>
    </xf>
    <xf numFmtId="0" fontId="3" fillId="0" borderId="18" xfId="56" applyFont="1" applyBorder="1" applyAlignment="1">
      <alignment vertical="center" wrapText="1"/>
      <protection/>
    </xf>
    <xf numFmtId="0" fontId="3" fillId="0" borderId="10" xfId="56" applyFont="1" applyBorder="1" applyAlignment="1">
      <alignment vertical="center" wrapText="1"/>
      <protection/>
    </xf>
    <xf numFmtId="0" fontId="3" fillId="0" borderId="0" xfId="56" applyFont="1" applyBorder="1" applyAlignment="1">
      <alignment vertical="top" wrapText="1"/>
      <protection/>
    </xf>
    <xf numFmtId="0" fontId="3" fillId="0" borderId="18" xfId="56" applyFont="1" applyBorder="1" applyAlignment="1">
      <alignment horizontal="left" vertical="center" wrapText="1"/>
      <protection/>
    </xf>
    <xf numFmtId="0" fontId="3" fillId="0" borderId="10" xfId="56" applyFont="1" applyBorder="1" applyAlignment="1">
      <alignment horizontal="center" vertical="center" wrapText="1"/>
      <protection/>
    </xf>
    <xf numFmtId="0" fontId="3" fillId="0" borderId="18" xfId="56" applyFont="1" applyBorder="1" applyAlignment="1">
      <alignment horizontal="left" vertical="center"/>
      <protection/>
    </xf>
    <xf numFmtId="0" fontId="3" fillId="0" borderId="10" xfId="56" applyFont="1" applyBorder="1" applyAlignment="1">
      <alignment horizontal="center" vertical="center"/>
      <protection/>
    </xf>
    <xf numFmtId="0" fontId="3" fillId="0" borderId="18" xfId="56" applyFont="1" applyBorder="1" applyAlignment="1">
      <alignment vertical="center"/>
      <protection/>
    </xf>
    <xf numFmtId="0" fontId="3" fillId="0" borderId="0" xfId="57" applyFont="1" applyBorder="1" applyAlignment="1">
      <alignment vertical="center" wrapText="1"/>
      <protection/>
    </xf>
    <xf numFmtId="0" fontId="3" fillId="0" borderId="18" xfId="57" applyFont="1" applyBorder="1" applyAlignment="1">
      <alignment vertical="center" wrapText="1"/>
      <protection/>
    </xf>
    <xf numFmtId="0" fontId="3" fillId="0" borderId="10" xfId="57" applyFont="1" applyBorder="1" applyAlignment="1">
      <alignment horizontal="center" vertical="center" wrapText="1"/>
      <protection/>
    </xf>
    <xf numFmtId="0" fontId="3" fillId="0" borderId="18" xfId="57" applyFont="1" applyBorder="1" applyAlignment="1">
      <alignment horizontal="left" vertical="center" wrapText="1"/>
      <protection/>
    </xf>
    <xf numFmtId="0" fontId="3" fillId="0" borderId="18" xfId="57" applyFont="1" applyBorder="1" applyAlignment="1">
      <alignment vertical="center"/>
      <protection/>
    </xf>
    <xf numFmtId="0" fontId="3" fillId="0" borderId="10" xfId="57" applyFont="1" applyBorder="1" applyAlignment="1">
      <alignment horizontal="center" vertical="center"/>
      <protection/>
    </xf>
    <xf numFmtId="0" fontId="3" fillId="0" borderId="19" xfId="59" applyFont="1" applyBorder="1" applyAlignment="1">
      <alignment horizontal="center" vertical="center"/>
      <protection/>
    </xf>
    <xf numFmtId="0" fontId="9" fillId="0" borderId="0" xfId="56" applyFont="1" applyBorder="1">
      <alignment/>
      <protection/>
    </xf>
    <xf numFmtId="3" fontId="3" fillId="0" borderId="0" xfId="56" applyNumberFormat="1" applyFont="1" applyBorder="1">
      <alignment/>
      <protection/>
    </xf>
    <xf numFmtId="0" fontId="13" fillId="0" borderId="0" xfId="0" applyFont="1" applyBorder="1" applyAlignment="1" applyProtection="1">
      <alignment horizontal="left" vertical="center"/>
      <protection/>
    </xf>
    <xf numFmtId="0" fontId="3" fillId="0" borderId="12"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19" xfId="0" applyFont="1" applyBorder="1" applyAlignment="1" applyProtection="1">
      <alignment vertical="center" wrapText="1"/>
      <protection/>
    </xf>
    <xf numFmtId="0" fontId="5" fillId="0" borderId="0" xfId="0" applyFont="1" applyBorder="1" applyAlignment="1" applyProtection="1">
      <alignment horizontal="left" vertical="center"/>
      <protection/>
    </xf>
    <xf numFmtId="0" fontId="3" fillId="0" borderId="13" xfId="0" applyFont="1" applyBorder="1" applyAlignment="1" applyProtection="1">
      <alignment vertical="center"/>
      <protection/>
    </xf>
    <xf numFmtId="0" fontId="3" fillId="0" borderId="19" xfId="0" applyFont="1" applyBorder="1" applyAlignment="1" applyProtection="1">
      <alignment vertical="center"/>
      <protection/>
    </xf>
    <xf numFmtId="0" fontId="3" fillId="0" borderId="0" xfId="0" applyFont="1" applyBorder="1" applyAlignment="1">
      <alignment horizontal="left" vertical="center"/>
    </xf>
    <xf numFmtId="0" fontId="6" fillId="0" borderId="0" xfId="0" applyFont="1" applyBorder="1" applyAlignment="1" applyProtection="1">
      <alignment horizontal="left" vertical="center"/>
      <protection/>
    </xf>
    <xf numFmtId="0" fontId="3" fillId="0" borderId="13" xfId="0" applyFont="1" applyBorder="1" applyAlignment="1" applyProtection="1">
      <alignment vertical="center"/>
      <protection/>
    </xf>
    <xf numFmtId="0" fontId="3" fillId="0" borderId="13" xfId="0" applyFont="1" applyBorder="1" applyAlignment="1" applyProtection="1">
      <alignment vertical="center" wrapText="1"/>
      <protection/>
    </xf>
    <xf numFmtId="0" fontId="3" fillId="0" borderId="19" xfId="0" applyFont="1" applyBorder="1" applyAlignment="1" applyProtection="1">
      <alignment horizontal="left" vertical="center"/>
      <protection/>
    </xf>
    <xf numFmtId="0" fontId="0" fillId="0" borderId="0" xfId="0" applyFont="1" applyBorder="1" applyAlignment="1">
      <alignment horizontal="left" vertical="center"/>
    </xf>
    <xf numFmtId="0" fontId="7" fillId="0" borderId="0" xfId="0" applyFont="1" applyBorder="1" applyAlignment="1" applyProtection="1">
      <alignment horizontal="left"/>
      <protection/>
    </xf>
    <xf numFmtId="164" fontId="3" fillId="0" borderId="13" xfId="0" applyNumberFormat="1" applyFont="1" applyBorder="1" applyAlignment="1" applyProtection="1">
      <alignment horizontal="left" vertical="center"/>
      <protection/>
    </xf>
    <xf numFmtId="3" fontId="3" fillId="0" borderId="19" xfId="0" applyNumberFormat="1" applyFont="1" applyBorder="1" applyAlignment="1" applyProtection="1">
      <alignment horizontal="left" vertical="center"/>
      <protection/>
    </xf>
    <xf numFmtId="164" fontId="3" fillId="0" borderId="19" xfId="0" applyNumberFormat="1"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165" fontId="6" fillId="0" borderId="0" xfId="0" applyNumberFormat="1" applyFont="1" applyBorder="1" applyAlignment="1">
      <alignment horizontal="left" vertical="center" indent="1"/>
    </xf>
    <xf numFmtId="0" fontId="3" fillId="0" borderId="0" xfId="0" applyFont="1" applyAlignment="1" applyProtection="1">
      <alignment horizontal="right"/>
      <protection/>
    </xf>
    <xf numFmtId="0" fontId="3" fillId="0" borderId="0" xfId="0" applyFont="1" applyAlignment="1" applyProtection="1">
      <alignment horizontal="right"/>
      <protection/>
    </xf>
    <xf numFmtId="0" fontId="3" fillId="0" borderId="0" xfId="56" applyFont="1" applyFill="1" applyBorder="1">
      <alignment/>
      <protection/>
    </xf>
    <xf numFmtId="0" fontId="0" fillId="0" borderId="20" xfId="0" applyBorder="1" applyAlignment="1">
      <alignment horizontal="left" vertical="center" wrapText="1"/>
    </xf>
    <xf numFmtId="0" fontId="0" fillId="0" borderId="0" xfId="0" applyBorder="1" applyAlignment="1">
      <alignment horizontal="left" vertical="center" wrapText="1"/>
    </xf>
    <xf numFmtId="0" fontId="3" fillId="0" borderId="21"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23" xfId="0" applyFont="1" applyBorder="1" applyAlignment="1" applyProtection="1">
      <alignment horizontal="left" vertical="center" indent="10"/>
      <protection/>
    </xf>
    <xf numFmtId="0" fontId="3" fillId="0" borderId="22" xfId="0" applyFont="1" applyBorder="1" applyAlignment="1" applyProtection="1">
      <alignment horizontal="left" vertical="center" indent="10"/>
      <protection/>
    </xf>
    <xf numFmtId="0" fontId="3" fillId="0" borderId="0" xfId="0" applyFont="1" applyBorder="1" applyAlignment="1" applyProtection="1">
      <alignment horizontal="center" vertical="top"/>
      <protection/>
    </xf>
    <xf numFmtId="37" fontId="3"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center"/>
      <protection/>
    </xf>
    <xf numFmtId="0" fontId="0" fillId="0" borderId="0" xfId="0" applyAlignment="1" applyProtection="1">
      <alignment/>
      <protection locked="0"/>
    </xf>
    <xf numFmtId="0" fontId="7" fillId="0" borderId="0" xfId="0" applyFont="1" applyAlignment="1" applyProtection="1">
      <alignment horizontal="left" vertical="center"/>
      <protection locked="0"/>
    </xf>
    <xf numFmtId="0" fontId="0" fillId="0" borderId="0" xfId="0" applyBorder="1" applyAlignment="1" applyProtection="1">
      <alignment/>
      <protection locked="0"/>
    </xf>
    <xf numFmtId="4" fontId="8" fillId="0" borderId="24" xfId="0" applyNumberFormat="1" applyFont="1" applyBorder="1" applyAlignment="1" applyProtection="1">
      <alignment horizontal="left" vertical="center"/>
      <protection locked="0"/>
    </xf>
    <xf numFmtId="38" fontId="3" fillId="0" borderId="25" xfId="0" applyNumberFormat="1" applyFont="1" applyBorder="1" applyAlignment="1" applyProtection="1">
      <alignment/>
      <protection locked="0"/>
    </xf>
    <xf numFmtId="0" fontId="3" fillId="0" borderId="26" xfId="0" applyFont="1" applyBorder="1" applyAlignment="1" applyProtection="1">
      <alignment horizontal="left" vertical="center" indent="1"/>
      <protection locked="0"/>
    </xf>
    <xf numFmtId="38" fontId="3" fillId="0" borderId="27" xfId="0" applyNumberFormat="1" applyFont="1" applyBorder="1" applyAlignment="1" applyProtection="1">
      <alignment/>
      <protection locked="0"/>
    </xf>
    <xf numFmtId="0" fontId="8" fillId="0" borderId="28" xfId="0" applyFont="1" applyBorder="1" applyAlignment="1" applyProtection="1">
      <alignment horizontal="left" vertical="center" indent="1"/>
      <protection locked="0"/>
    </xf>
    <xf numFmtId="0" fontId="3" fillId="0" borderId="29" xfId="0" applyFont="1" applyBorder="1" applyAlignment="1" applyProtection="1">
      <alignment horizontal="left" vertical="center" indent="1"/>
      <protection locked="0"/>
    </xf>
    <xf numFmtId="0" fontId="19" fillId="0" borderId="0" xfId="0" applyFont="1" applyAlignment="1" applyProtection="1">
      <alignment/>
      <protection locked="0"/>
    </xf>
    <xf numFmtId="0" fontId="20" fillId="0" borderId="0" xfId="0" applyFont="1" applyAlignment="1" applyProtection="1">
      <alignment horizontal="left" vertical="center"/>
      <protection locked="0"/>
    </xf>
    <xf numFmtId="0" fontId="21" fillId="0" borderId="0" xfId="0" applyFont="1" applyAlignment="1">
      <alignment/>
    </xf>
    <xf numFmtId="0" fontId="22" fillId="0" borderId="0" xfId="0" applyFont="1" applyAlignment="1" applyProtection="1">
      <alignment horizontal="left" vertical="center"/>
      <protection locked="0"/>
    </xf>
    <xf numFmtId="0" fontId="20" fillId="0" borderId="0" xfId="0" applyNumberFormat="1" applyFont="1" applyAlignment="1" applyProtection="1">
      <alignment horizontal="left" vertical="center"/>
      <protection locked="0"/>
    </xf>
    <xf numFmtId="165" fontId="20" fillId="0" borderId="0" xfId="0" applyNumberFormat="1" applyFont="1" applyAlignment="1" applyProtection="1">
      <alignment horizontal="left" vertical="center"/>
      <protection locked="0"/>
    </xf>
    <xf numFmtId="0" fontId="14" fillId="0" borderId="0" xfId="0" applyFont="1" applyAlignment="1" applyProtection="1">
      <alignment/>
      <protection locked="0"/>
    </xf>
    <xf numFmtId="165" fontId="14" fillId="0" borderId="0" xfId="0" applyNumberFormat="1" applyFont="1" applyAlignment="1" applyProtection="1">
      <alignment horizontal="left" vertical="center"/>
      <protection locked="0"/>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pplyProtection="1">
      <alignment horizontal="center"/>
      <protection locked="0"/>
    </xf>
    <xf numFmtId="165" fontId="14" fillId="0" borderId="0" xfId="0" applyNumberFormat="1" applyFont="1" applyAlignment="1" applyProtection="1">
      <alignment horizontal="left"/>
      <protection locked="0"/>
    </xf>
    <xf numFmtId="0" fontId="3" fillId="0" borderId="0" xfId="0" applyFont="1" applyAlignment="1" applyProtection="1">
      <alignment/>
      <protection locked="0"/>
    </xf>
    <xf numFmtId="0" fontId="3" fillId="0" borderId="30" xfId="0" applyFont="1" applyBorder="1" applyAlignment="1" applyProtection="1">
      <alignment/>
      <protection locked="0"/>
    </xf>
    <xf numFmtId="38" fontId="23" fillId="0" borderId="0" xfId="0" applyNumberFormat="1" applyFont="1" applyAlignment="1" applyProtection="1">
      <alignment horizontal="right" vertical="center"/>
      <protection/>
    </xf>
    <xf numFmtId="3" fontId="23" fillId="0" borderId="0" xfId="0" applyNumberFormat="1" applyFont="1" applyAlignment="1" applyProtection="1">
      <alignment horizontal="right" vertical="center"/>
      <protection/>
    </xf>
    <xf numFmtId="0" fontId="24" fillId="0" borderId="0" xfId="0" applyFont="1" applyAlignment="1" applyProtection="1">
      <alignment/>
      <protection locked="0"/>
    </xf>
    <xf numFmtId="0" fontId="19"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5" fillId="0" borderId="0" xfId="0" applyFont="1" applyAlignment="1" applyProtection="1">
      <alignment horizontal="left" vertical="top"/>
      <protection/>
    </xf>
    <xf numFmtId="0" fontId="5" fillId="0" borderId="0" xfId="0" applyFont="1" applyAlignment="1" applyProtection="1">
      <alignment horizontal="center" vertical="top"/>
      <protection/>
    </xf>
    <xf numFmtId="0" fontId="11" fillId="0" borderId="0" xfId="0" applyFont="1" applyAlignment="1" applyProtection="1">
      <alignment horizontal="left"/>
      <protection/>
    </xf>
    <xf numFmtId="0" fontId="7" fillId="0" borderId="0" xfId="0" applyFont="1" applyAlignment="1" applyProtection="1">
      <alignment horizontal="left"/>
      <protection/>
    </xf>
    <xf numFmtId="0" fontId="3" fillId="0" borderId="0" xfId="0" applyFont="1" applyAlignment="1" applyProtection="1">
      <alignment horizontal="left"/>
      <protection/>
    </xf>
    <xf numFmtId="0" fontId="10" fillId="0" borderId="0" xfId="0" applyFont="1" applyAlignment="1" applyProtection="1">
      <alignment/>
      <protection/>
    </xf>
    <xf numFmtId="0" fontId="7" fillId="0" borderId="0" xfId="0" applyFont="1" applyAlignment="1" applyProtection="1">
      <alignment/>
      <protection/>
    </xf>
    <xf numFmtId="0" fontId="3" fillId="0" borderId="13" xfId="0" applyFont="1" applyBorder="1" applyAlignment="1" applyProtection="1">
      <alignment vertical="top"/>
      <protection/>
    </xf>
    <xf numFmtId="0" fontId="3" fillId="0" borderId="19" xfId="0" applyFont="1" applyBorder="1" applyAlignment="1" applyProtection="1">
      <alignment vertical="top" wrapText="1"/>
      <protection/>
    </xf>
    <xf numFmtId="0" fontId="3" fillId="0" borderId="10" xfId="0" applyFont="1" applyBorder="1" applyAlignment="1" applyProtection="1">
      <alignment horizontal="center" vertical="center" wrapText="1"/>
      <protection/>
    </xf>
    <xf numFmtId="0" fontId="3" fillId="0" borderId="31" xfId="0" applyFont="1" applyBorder="1" applyAlignment="1" applyProtection="1">
      <alignment horizontal="center" vertical="top" wrapText="1"/>
      <protection/>
    </xf>
    <xf numFmtId="0" fontId="3" fillId="0" borderId="0" xfId="0" applyFont="1" applyBorder="1" applyAlignment="1" applyProtection="1">
      <alignment vertical="top" wrapText="1"/>
      <protection/>
    </xf>
    <xf numFmtId="38" fontId="3" fillId="0" borderId="0" xfId="0" applyNumberFormat="1" applyFont="1" applyBorder="1" applyAlignment="1" applyProtection="1">
      <alignment vertical="top" wrapText="1"/>
      <protection/>
    </xf>
    <xf numFmtId="0" fontId="0" fillId="0" borderId="0" xfId="0" applyBorder="1" applyAlignment="1" applyProtection="1">
      <alignment/>
      <protection/>
    </xf>
    <xf numFmtId="0" fontId="0" fillId="0" borderId="0" xfId="0" applyAlignment="1" applyProtection="1">
      <alignment/>
      <protection/>
    </xf>
    <xf numFmtId="0" fontId="3" fillId="0" borderId="0" xfId="0" applyFont="1" applyBorder="1" applyAlignment="1" applyProtection="1">
      <alignment/>
      <protection/>
    </xf>
    <xf numFmtId="38" fontId="3" fillId="33" borderId="11" xfId="58" applyNumberFormat="1" applyFont="1" applyFill="1" applyBorder="1" applyAlignment="1">
      <alignment/>
      <protection/>
    </xf>
    <xf numFmtId="37" fontId="3" fillId="0" borderId="0" xfId="0" applyNumberFormat="1" applyFont="1" applyBorder="1" applyAlignment="1" applyProtection="1">
      <alignment horizontal="right" vertical="center"/>
      <protection/>
    </xf>
    <xf numFmtId="38" fontId="11" fillId="0" borderId="10" xfId="56" applyNumberFormat="1" applyFont="1" applyBorder="1" applyAlignment="1" applyProtection="1">
      <alignment horizontal="right"/>
      <protection locked="0"/>
    </xf>
    <xf numFmtId="38" fontId="11" fillId="0" borderId="19" xfId="56" applyNumberFormat="1" applyFont="1" applyBorder="1" applyAlignment="1" applyProtection="1">
      <alignment horizontal="right"/>
      <protection locked="0"/>
    </xf>
    <xf numFmtId="38" fontId="11" fillId="34" borderId="32" xfId="57" applyNumberFormat="1" applyFont="1" applyFill="1" applyBorder="1" applyAlignment="1" applyProtection="1">
      <alignment horizontal="right"/>
      <protection/>
    </xf>
    <xf numFmtId="38" fontId="11" fillId="33" borderId="11" xfId="57" applyNumberFormat="1" applyFont="1" applyFill="1" applyBorder="1" applyAlignment="1">
      <alignment horizontal="right"/>
      <protection/>
    </xf>
    <xf numFmtId="38" fontId="11" fillId="33" borderId="11" xfId="57" applyNumberFormat="1" applyFont="1" applyFill="1" applyBorder="1" applyAlignment="1" applyProtection="1">
      <alignment horizontal="right"/>
      <protection/>
    </xf>
    <xf numFmtId="38" fontId="11" fillId="0" borderId="10" xfId="57" applyNumberFormat="1" applyFont="1" applyBorder="1" applyAlignment="1" applyProtection="1">
      <alignment horizontal="right"/>
      <protection locked="0"/>
    </xf>
    <xf numFmtId="38" fontId="11" fillId="0" borderId="10" xfId="57" applyNumberFormat="1" applyFont="1" applyFill="1" applyBorder="1" applyAlignment="1" applyProtection="1">
      <alignment horizontal="right"/>
      <protection locked="0"/>
    </xf>
    <xf numFmtId="38" fontId="11" fillId="0" borderId="11" xfId="57" applyNumberFormat="1" applyFont="1" applyBorder="1" applyAlignment="1" applyProtection="1">
      <alignment horizontal="right"/>
      <protection locked="0"/>
    </xf>
    <xf numFmtId="38" fontId="11" fillId="0" borderId="10" xfId="58" applyNumberFormat="1" applyFont="1" applyBorder="1" applyAlignment="1" applyProtection="1">
      <alignment horizontal="right"/>
      <protection locked="0"/>
    </xf>
    <xf numFmtId="38" fontId="11" fillId="33" borderId="10" xfId="58" applyNumberFormat="1" applyFont="1" applyFill="1" applyBorder="1" applyAlignment="1" applyProtection="1">
      <alignment horizontal="right"/>
      <protection/>
    </xf>
    <xf numFmtId="38" fontId="11" fillId="0" borderId="10" xfId="58" applyNumberFormat="1" applyFont="1" applyFill="1" applyBorder="1" applyAlignment="1" applyProtection="1">
      <alignment horizontal="right"/>
      <protection locked="0"/>
    </xf>
    <xf numFmtId="38" fontId="11" fillId="34" borderId="32" xfId="58" applyNumberFormat="1" applyFont="1" applyFill="1" applyBorder="1" applyAlignment="1" applyProtection="1">
      <alignment horizontal="right"/>
      <protection/>
    </xf>
    <xf numFmtId="38" fontId="11" fillId="0" borderId="11" xfId="58" applyNumberFormat="1" applyFont="1" applyBorder="1" applyAlignment="1" applyProtection="1">
      <alignment horizontal="right"/>
      <protection locked="0"/>
    </xf>
    <xf numFmtId="38" fontId="11" fillId="33" borderId="11" xfId="58" applyNumberFormat="1" applyFont="1" applyFill="1" applyBorder="1" applyAlignment="1" applyProtection="1">
      <alignment horizontal="right"/>
      <protection/>
    </xf>
    <xf numFmtId="38" fontId="11" fillId="34" borderId="33" xfId="58" applyNumberFormat="1" applyFont="1" applyFill="1" applyBorder="1" applyAlignment="1" applyProtection="1">
      <alignment horizontal="right"/>
      <protection/>
    </xf>
    <xf numFmtId="38" fontId="11" fillId="33" borderId="11" xfId="58" applyNumberFormat="1" applyFont="1" applyFill="1" applyBorder="1" applyAlignment="1">
      <alignment horizontal="right"/>
      <protection/>
    </xf>
    <xf numFmtId="38" fontId="11" fillId="34" borderId="11" xfId="58" applyNumberFormat="1" applyFont="1" applyFill="1" applyBorder="1" applyAlignment="1" applyProtection="1">
      <alignment horizontal="right"/>
      <protection/>
    </xf>
    <xf numFmtId="38" fontId="11" fillId="33" borderId="34" xfId="58" applyNumberFormat="1" applyFont="1" applyFill="1" applyBorder="1" applyAlignment="1" applyProtection="1">
      <alignment horizontal="right"/>
      <protection/>
    </xf>
    <xf numFmtId="38" fontId="11" fillId="34" borderId="34" xfId="58" applyNumberFormat="1" applyFont="1" applyFill="1" applyBorder="1" applyAlignment="1" applyProtection="1">
      <alignment horizontal="right"/>
      <protection/>
    </xf>
    <xf numFmtId="38" fontId="11" fillId="0" borderId="32" xfId="58" applyNumberFormat="1" applyFont="1" applyFill="1" applyBorder="1" applyAlignment="1" applyProtection="1">
      <alignment horizontal="right"/>
      <protection locked="0"/>
    </xf>
    <xf numFmtId="38" fontId="11" fillId="0" borderId="33" xfId="58" applyNumberFormat="1" applyFont="1" applyFill="1" applyBorder="1" applyAlignment="1" applyProtection="1">
      <alignment horizontal="right"/>
      <protection locked="0"/>
    </xf>
    <xf numFmtId="38" fontId="11" fillId="0" borderId="33" xfId="59" applyNumberFormat="1" applyFont="1" applyFill="1" applyBorder="1" applyAlignment="1" applyProtection="1">
      <alignment horizontal="right"/>
      <protection locked="0"/>
    </xf>
    <xf numFmtId="38" fontId="11" fillId="34" borderId="35" xfId="59" applyNumberFormat="1" applyFont="1" applyFill="1" applyBorder="1" applyAlignment="1" applyProtection="1">
      <alignment horizontal="right"/>
      <protection/>
    </xf>
    <xf numFmtId="38" fontId="11" fillId="34" borderId="32" xfId="59" applyNumberFormat="1" applyFont="1" applyFill="1" applyBorder="1" applyAlignment="1" applyProtection="1">
      <alignment horizontal="right"/>
      <protection/>
    </xf>
    <xf numFmtId="38" fontId="11" fillId="0" borderId="10" xfId="0" applyNumberFormat="1" applyFont="1" applyBorder="1" applyAlignment="1" applyProtection="1">
      <alignment horizontal="right"/>
      <protection locked="0"/>
    </xf>
    <xf numFmtId="38" fontId="11" fillId="0" borderId="12" xfId="0" applyNumberFormat="1" applyFont="1" applyBorder="1" applyAlignment="1" applyProtection="1">
      <alignment horizontal="right"/>
      <protection locked="0"/>
    </xf>
    <xf numFmtId="38" fontId="11" fillId="0" borderId="19" xfId="0" applyNumberFormat="1" applyFont="1" applyFill="1" applyBorder="1" applyAlignment="1" applyProtection="1">
      <alignment horizontal="right"/>
      <protection locked="0"/>
    </xf>
    <xf numFmtId="38" fontId="11" fillId="0" borderId="19" xfId="0" applyNumberFormat="1" applyFont="1" applyBorder="1" applyAlignment="1" applyProtection="1">
      <alignment horizontal="right"/>
      <protection locked="0"/>
    </xf>
    <xf numFmtId="38" fontId="11" fillId="34" borderId="19" xfId="0" applyNumberFormat="1" applyFont="1" applyFill="1" applyBorder="1" applyAlignment="1" applyProtection="1">
      <alignment horizontal="right"/>
      <protection/>
    </xf>
    <xf numFmtId="38" fontId="11" fillId="0" borderId="10" xfId="0" applyNumberFormat="1" applyFont="1" applyFill="1" applyBorder="1" applyAlignment="1" applyProtection="1">
      <alignment horizontal="right"/>
      <protection locked="0"/>
    </xf>
    <xf numFmtId="38" fontId="11" fillId="0" borderId="0" xfId="56" applyNumberFormat="1" applyFont="1" applyBorder="1" applyAlignment="1" applyProtection="1">
      <alignment horizontal="right"/>
      <protection locked="0"/>
    </xf>
    <xf numFmtId="38" fontId="11" fillId="34" borderId="34" xfId="0" applyNumberFormat="1" applyFont="1" applyFill="1" applyBorder="1" applyAlignment="1" applyProtection="1">
      <alignment horizontal="right" wrapText="1"/>
      <protection/>
    </xf>
    <xf numFmtId="38" fontId="11" fillId="34" borderId="34" xfId="0" applyNumberFormat="1" applyFont="1" applyFill="1" applyBorder="1" applyAlignment="1" applyProtection="1">
      <alignment wrapText="1"/>
      <protection/>
    </xf>
    <xf numFmtId="38" fontId="11" fillId="34" borderId="10" xfId="0" applyNumberFormat="1" applyFont="1" applyFill="1" applyBorder="1" applyAlignment="1" applyProtection="1">
      <alignment wrapText="1"/>
      <protection/>
    </xf>
    <xf numFmtId="38" fontId="11" fillId="34" borderId="35" xfId="0" applyNumberFormat="1" applyFont="1" applyFill="1" applyBorder="1" applyAlignment="1" applyProtection="1">
      <alignment wrapText="1"/>
      <protection/>
    </xf>
    <xf numFmtId="0" fontId="14" fillId="0" borderId="0" xfId="0" applyFont="1" applyAlignment="1" applyProtection="1">
      <alignment horizontal="left"/>
      <protection locked="0"/>
    </xf>
    <xf numFmtId="0" fontId="26" fillId="0" borderId="0" xfId="0" applyFont="1" applyAlignment="1" applyProtection="1">
      <alignment horizontal="left" vertical="center"/>
      <protection/>
    </xf>
    <xf numFmtId="0" fontId="25" fillId="0" borderId="0" xfId="0" applyFont="1" applyAlignment="1" applyProtection="1">
      <alignment horizontal="left" vertical="center" indent="3"/>
      <protection/>
    </xf>
    <xf numFmtId="0" fontId="25" fillId="0" borderId="0" xfId="0" applyFont="1" applyAlignment="1" applyProtection="1">
      <alignment/>
      <protection locked="0"/>
    </xf>
    <xf numFmtId="0" fontId="3" fillId="0" borderId="14" xfId="0" applyFont="1" applyBorder="1" applyAlignment="1">
      <alignment horizontal="left" vertical="center"/>
    </xf>
    <xf numFmtId="166" fontId="11" fillId="0" borderId="10" xfId="0" applyNumberFormat="1" applyFont="1" applyBorder="1" applyAlignment="1" applyProtection="1">
      <alignment horizontal="right"/>
      <protection locked="0"/>
    </xf>
    <xf numFmtId="49" fontId="10" fillId="0" borderId="22" xfId="0" applyNumberFormat="1" applyFont="1" applyBorder="1" applyAlignment="1" applyProtection="1">
      <alignment horizontal="center" wrapText="1"/>
      <protection locked="0"/>
    </xf>
    <xf numFmtId="0" fontId="6" fillId="34" borderId="13" xfId="0" applyFont="1" applyFill="1" applyBorder="1" applyAlignment="1" applyProtection="1">
      <alignment horizontal="left" vertical="center" indent="2"/>
      <protection/>
    </xf>
    <xf numFmtId="0" fontId="6" fillId="34" borderId="19" xfId="0" applyFont="1" applyFill="1" applyBorder="1" applyAlignment="1" applyProtection="1">
      <alignment horizontal="left" vertical="center" indent="2"/>
      <protection/>
    </xf>
    <xf numFmtId="0" fontId="6" fillId="34" borderId="36" xfId="0" applyFont="1" applyFill="1" applyBorder="1" applyAlignment="1" applyProtection="1">
      <alignment horizontal="left" vertical="center" wrapText="1" indent="2"/>
      <protection/>
    </xf>
    <xf numFmtId="0" fontId="6" fillId="34" borderId="37" xfId="0" applyFont="1" applyFill="1" applyBorder="1" applyAlignment="1" applyProtection="1">
      <alignment horizontal="left" vertical="center" wrapText="1" indent="2"/>
      <protection/>
    </xf>
    <xf numFmtId="38" fontId="11" fillId="34" borderId="37" xfId="0" applyNumberFormat="1" applyFont="1" applyFill="1" applyBorder="1" applyAlignment="1" applyProtection="1">
      <alignment horizontal="right"/>
      <protection/>
    </xf>
    <xf numFmtId="0" fontId="6" fillId="34" borderId="38" xfId="0" applyFont="1" applyFill="1" applyBorder="1" applyAlignment="1" applyProtection="1">
      <alignment horizontal="left" vertical="center" indent="2"/>
      <protection/>
    </xf>
    <xf numFmtId="0" fontId="6" fillId="34" borderId="39" xfId="0" applyFont="1" applyFill="1" applyBorder="1" applyAlignment="1" applyProtection="1">
      <alignment horizontal="left" vertical="center" indent="2"/>
      <protection/>
    </xf>
    <xf numFmtId="38" fontId="11" fillId="34" borderId="39" xfId="0" applyNumberFormat="1" applyFont="1" applyFill="1" applyBorder="1" applyAlignment="1" applyProtection="1">
      <alignment horizontal="right"/>
      <protection/>
    </xf>
    <xf numFmtId="0" fontId="6" fillId="34" borderId="36" xfId="0" applyFont="1" applyFill="1" applyBorder="1" applyAlignment="1" applyProtection="1">
      <alignment horizontal="left" vertical="center" indent="2"/>
      <protection/>
    </xf>
    <xf numFmtId="0" fontId="3" fillId="34" borderId="37" xfId="0" applyFont="1" applyFill="1" applyBorder="1" applyAlignment="1" applyProtection="1">
      <alignment vertical="center"/>
      <protection/>
    </xf>
    <xf numFmtId="38" fontId="11" fillId="34" borderId="32" xfId="0" applyNumberFormat="1" applyFont="1" applyFill="1" applyBorder="1" applyAlignment="1" applyProtection="1">
      <alignment horizontal="right"/>
      <protection/>
    </xf>
    <xf numFmtId="0" fontId="3" fillId="34" borderId="37" xfId="56" applyFont="1" applyFill="1" applyBorder="1" applyAlignment="1">
      <alignment horizontal="center" vertical="center"/>
      <protection/>
    </xf>
    <xf numFmtId="0" fontId="3" fillId="0" borderId="22" xfId="57" applyFont="1" applyBorder="1" applyAlignment="1">
      <alignment vertical="center"/>
      <protection/>
    </xf>
    <xf numFmtId="0" fontId="3" fillId="0" borderId="34" xfId="57" applyFont="1" applyBorder="1" applyAlignment="1">
      <alignment horizontal="center" vertical="center"/>
      <protection/>
    </xf>
    <xf numFmtId="0" fontId="3" fillId="34" borderId="37" xfId="57" applyFont="1" applyFill="1" applyBorder="1" applyAlignment="1">
      <alignment horizontal="center" vertical="center"/>
      <protection/>
    </xf>
    <xf numFmtId="0" fontId="6" fillId="34" borderId="40" xfId="57" applyFont="1" applyFill="1" applyBorder="1" applyAlignment="1">
      <alignment vertical="center"/>
      <protection/>
    </xf>
    <xf numFmtId="0" fontId="5" fillId="0" borderId="22" xfId="58" applyFont="1" applyBorder="1" applyAlignment="1">
      <alignment vertical="center" wrapText="1"/>
      <protection/>
    </xf>
    <xf numFmtId="0" fontId="17" fillId="0" borderId="31" xfId="56" applyFont="1" applyBorder="1" applyAlignment="1">
      <alignment horizontal="center" vertical="top" wrapText="1"/>
      <protection/>
    </xf>
    <xf numFmtId="0" fontId="3" fillId="34" borderId="37" xfId="58" applyFont="1" applyFill="1" applyBorder="1" applyAlignment="1">
      <alignment horizontal="center" vertical="center" wrapText="1"/>
      <protection/>
    </xf>
    <xf numFmtId="0" fontId="3" fillId="34" borderId="37" xfId="0" applyFont="1" applyFill="1" applyBorder="1" applyAlignment="1">
      <alignment horizontal="left" vertical="center"/>
    </xf>
    <xf numFmtId="0" fontId="5" fillId="0" borderId="22" xfId="58" applyFont="1" applyBorder="1" applyAlignment="1">
      <alignment horizontal="left" vertical="center" wrapText="1"/>
      <protection/>
    </xf>
    <xf numFmtId="49" fontId="3" fillId="0" borderId="22" xfId="58" applyNumberFormat="1" applyFont="1" applyBorder="1" applyAlignment="1">
      <alignment horizontal="left" vertical="top" wrapText="1"/>
      <protection/>
    </xf>
    <xf numFmtId="0" fontId="3" fillId="0" borderId="31" xfId="59" applyFont="1" applyBorder="1" applyAlignment="1">
      <alignment horizontal="center" vertical="center"/>
      <protection/>
    </xf>
    <xf numFmtId="0" fontId="3" fillId="34" borderId="37" xfId="58" applyFont="1" applyFill="1" applyBorder="1" applyAlignment="1">
      <alignment horizontal="center" vertical="center"/>
      <protection/>
    </xf>
    <xf numFmtId="0" fontId="3" fillId="34" borderId="37" xfId="0" applyFont="1" applyFill="1" applyBorder="1" applyAlignment="1">
      <alignment vertical="center"/>
    </xf>
    <xf numFmtId="0" fontId="17" fillId="34" borderId="37" xfId="0" applyFont="1" applyFill="1" applyBorder="1" applyAlignment="1">
      <alignment horizontal="center" vertical="center"/>
    </xf>
    <xf numFmtId="0" fontId="6" fillId="34" borderId="40" xfId="59" applyFont="1" applyFill="1" applyBorder="1" applyAlignment="1" applyProtection="1">
      <alignment vertical="center"/>
      <protection/>
    </xf>
    <xf numFmtId="0" fontId="3" fillId="34" borderId="37" xfId="59" applyFont="1" applyFill="1" applyBorder="1" applyAlignment="1">
      <alignment horizontal="center" vertical="center"/>
      <protection/>
    </xf>
    <xf numFmtId="0" fontId="3" fillId="0" borderId="41" xfId="0" applyFont="1" applyBorder="1" applyAlignment="1" applyProtection="1">
      <alignment horizontal="left" vertical="center"/>
      <protection/>
    </xf>
    <xf numFmtId="0" fontId="3" fillId="0" borderId="22" xfId="0" applyFont="1" applyBorder="1" applyAlignment="1" applyProtection="1">
      <alignment vertical="top" wrapText="1"/>
      <protection/>
    </xf>
    <xf numFmtId="0" fontId="6" fillId="34" borderId="36" xfId="0" applyFont="1" applyFill="1" applyBorder="1" applyAlignment="1" applyProtection="1">
      <alignment horizontal="left" vertical="center" indent="1"/>
      <protection/>
    </xf>
    <xf numFmtId="0" fontId="3" fillId="34" borderId="40" xfId="0" applyFont="1" applyFill="1" applyBorder="1" applyAlignment="1" applyProtection="1">
      <alignment vertical="top" wrapText="1"/>
      <protection/>
    </xf>
    <xf numFmtId="0" fontId="3" fillId="34" borderId="37" xfId="0" applyFont="1" applyFill="1" applyBorder="1" applyAlignment="1" applyProtection="1">
      <alignment vertical="top" wrapText="1"/>
      <protection/>
    </xf>
    <xf numFmtId="0" fontId="3" fillId="0" borderId="31" xfId="0" applyFont="1" applyBorder="1" applyAlignment="1" applyProtection="1">
      <alignment vertical="top" wrapText="1"/>
      <protection/>
    </xf>
    <xf numFmtId="0" fontId="6" fillId="34" borderId="36" xfId="0" applyFont="1" applyFill="1" applyBorder="1" applyAlignment="1" applyProtection="1">
      <alignment horizontal="left" vertical="center"/>
      <protection/>
    </xf>
    <xf numFmtId="38" fontId="11" fillId="34" borderId="33" xfId="59" applyNumberFormat="1" applyFont="1" applyFill="1" applyBorder="1" applyAlignment="1" applyProtection="1">
      <alignment horizontal="right"/>
      <protection/>
    </xf>
    <xf numFmtId="0" fontId="0" fillId="0" borderId="0" xfId="0" applyAlignment="1" applyProtection="1">
      <alignment horizontal="left" vertical="center" indent="2"/>
      <protection locked="0"/>
    </xf>
    <xf numFmtId="0" fontId="3" fillId="0" borderId="0" xfId="0" applyFont="1" applyAlignment="1" applyProtection="1">
      <alignment horizontal="left" vertical="center" indent="2"/>
      <protection/>
    </xf>
    <xf numFmtId="0" fontId="6" fillId="35" borderId="18" xfId="56" applyFont="1" applyFill="1" applyBorder="1" applyAlignment="1">
      <alignment vertical="center" wrapText="1"/>
      <protection/>
    </xf>
    <xf numFmtId="0" fontId="3" fillId="35" borderId="19" xfId="56" applyFont="1" applyFill="1" applyBorder="1" applyAlignment="1">
      <alignment horizontal="center" wrapText="1"/>
      <protection/>
    </xf>
    <xf numFmtId="0" fontId="6" fillId="35" borderId="22" xfId="57" applyFont="1" applyFill="1" applyBorder="1" applyAlignment="1">
      <alignment horizontal="left" vertical="center" wrapText="1"/>
      <protection/>
    </xf>
    <xf numFmtId="0" fontId="3" fillId="35" borderId="31" xfId="57" applyFont="1" applyFill="1" applyBorder="1" applyAlignment="1">
      <alignment vertical="center" wrapText="1"/>
      <protection/>
    </xf>
    <xf numFmtId="0" fontId="6" fillId="35" borderId="18" xfId="57" applyFont="1" applyFill="1" applyBorder="1" applyAlignment="1">
      <alignment vertical="center" wrapText="1"/>
      <protection/>
    </xf>
    <xf numFmtId="0" fontId="3" fillId="35" borderId="19" xfId="57" applyFont="1" applyFill="1" applyBorder="1" applyAlignment="1">
      <alignment horizontal="center" wrapText="1"/>
      <protection/>
    </xf>
    <xf numFmtId="0" fontId="6" fillId="35" borderId="18" xfId="58" applyFont="1" applyFill="1" applyBorder="1" applyAlignment="1">
      <alignment horizontal="left" vertical="center" wrapText="1"/>
      <protection/>
    </xf>
    <xf numFmtId="0" fontId="3" fillId="35" borderId="19" xfId="58" applyFont="1" applyFill="1" applyBorder="1" applyAlignment="1">
      <alignment horizontal="center" vertical="center" wrapText="1"/>
      <protection/>
    </xf>
    <xf numFmtId="0" fontId="6" fillId="35" borderId="22" xfId="58" applyFont="1" applyFill="1" applyBorder="1" applyAlignment="1">
      <alignment horizontal="left" vertical="center" wrapText="1"/>
      <protection/>
    </xf>
    <xf numFmtId="0" fontId="3" fillId="35" borderId="34" xfId="58" applyFont="1" applyFill="1" applyBorder="1" applyAlignment="1">
      <alignment horizontal="center" vertical="center" wrapText="1"/>
      <protection/>
    </xf>
    <xf numFmtId="0" fontId="3" fillId="36" borderId="18" xfId="58" applyFont="1" applyFill="1" applyBorder="1" applyAlignment="1">
      <alignment vertical="center" wrapText="1"/>
      <protection/>
    </xf>
    <xf numFmtId="0" fontId="3" fillId="36" borderId="10" xfId="58" applyFont="1" applyFill="1" applyBorder="1" applyAlignment="1">
      <alignment horizontal="center" vertical="center" wrapText="1"/>
      <protection/>
    </xf>
    <xf numFmtId="0" fontId="3" fillId="36" borderId="18" xfId="58" applyFont="1" applyFill="1" applyBorder="1" applyAlignment="1">
      <alignment horizontal="left" vertical="center" wrapText="1"/>
      <protection/>
    </xf>
    <xf numFmtId="0" fontId="3" fillId="36" borderId="18" xfId="58" applyFont="1" applyFill="1" applyBorder="1" applyAlignment="1">
      <alignment horizontal="left" vertical="center"/>
      <protection/>
    </xf>
    <xf numFmtId="0" fontId="3" fillId="36" borderId="18" xfId="58" applyFont="1" applyFill="1" applyBorder="1" applyAlignment="1">
      <alignment vertical="center"/>
      <protection/>
    </xf>
    <xf numFmtId="0" fontId="3" fillId="36" borderId="10" xfId="0" applyFont="1" applyFill="1" applyBorder="1" applyAlignment="1">
      <alignment horizontal="center" vertical="center"/>
    </xf>
    <xf numFmtId="0" fontId="3" fillId="36" borderId="10" xfId="58" applyFont="1" applyFill="1" applyBorder="1" applyAlignment="1">
      <alignment horizontal="centerContinuous" vertical="center"/>
      <protection/>
    </xf>
    <xf numFmtId="0" fontId="3" fillId="36" borderId="10" xfId="58" applyFont="1" applyFill="1" applyBorder="1" applyAlignment="1">
      <alignment horizontal="centerContinuous" vertical="center" wrapText="1"/>
      <protection/>
    </xf>
    <xf numFmtId="0" fontId="6" fillId="35" borderId="18" xfId="0" applyFont="1" applyFill="1" applyBorder="1" applyAlignment="1">
      <alignment vertical="center"/>
    </xf>
    <xf numFmtId="0" fontId="3" fillId="35" borderId="10" xfId="0" applyFont="1" applyFill="1" applyBorder="1" applyAlignment="1">
      <alignment horizontal="centerContinuous" vertical="center"/>
    </xf>
    <xf numFmtId="0" fontId="6" fillId="35" borderId="18" xfId="59" applyFont="1" applyFill="1" applyBorder="1" applyAlignment="1">
      <alignment vertical="center" wrapText="1"/>
      <protection/>
    </xf>
    <xf numFmtId="0" fontId="3" fillId="35" borderId="10" xfId="59" applyFont="1" applyFill="1" applyBorder="1" applyAlignment="1">
      <alignment horizontal="centerContinuous"/>
      <protection/>
    </xf>
    <xf numFmtId="0" fontId="3" fillId="36" borderId="41" xfId="0" applyFont="1" applyFill="1" applyBorder="1" applyAlignment="1" applyProtection="1">
      <alignment vertical="top"/>
      <protection/>
    </xf>
    <xf numFmtId="0" fontId="3" fillId="36" borderId="19" xfId="0" applyFont="1" applyFill="1" applyBorder="1" applyAlignment="1" applyProtection="1">
      <alignment vertical="top" wrapText="1"/>
      <protection/>
    </xf>
    <xf numFmtId="0" fontId="3" fillId="36" borderId="31" xfId="0" applyFont="1" applyFill="1" applyBorder="1" applyAlignment="1" applyProtection="1">
      <alignment horizontal="center" vertical="top" wrapText="1"/>
      <protection/>
    </xf>
    <xf numFmtId="0" fontId="6" fillId="35" borderId="13" xfId="0" applyFont="1" applyFill="1" applyBorder="1" applyAlignment="1" applyProtection="1">
      <alignment horizontal="center" vertical="center"/>
      <protection/>
    </xf>
    <xf numFmtId="0" fontId="6" fillId="35" borderId="19" xfId="0" applyFont="1" applyFill="1" applyBorder="1" applyAlignment="1" applyProtection="1">
      <alignment horizontal="center" vertical="center"/>
      <protection/>
    </xf>
    <xf numFmtId="0" fontId="6" fillId="35" borderId="13" xfId="0" applyFont="1" applyFill="1" applyBorder="1" applyAlignment="1" applyProtection="1">
      <alignment horizontal="center" vertical="center" wrapText="1"/>
      <protection/>
    </xf>
    <xf numFmtId="0" fontId="6" fillId="35" borderId="42" xfId="0" applyFont="1" applyFill="1" applyBorder="1" applyAlignment="1" applyProtection="1">
      <alignment horizontal="left" indent="1"/>
      <protection/>
    </xf>
    <xf numFmtId="0" fontId="6" fillId="35" borderId="43" xfId="0" applyFont="1" applyFill="1" applyBorder="1" applyAlignment="1" applyProtection="1">
      <alignment horizontal="left" indent="1"/>
      <protection/>
    </xf>
    <xf numFmtId="0" fontId="3" fillId="35" borderId="44" xfId="0" applyFont="1" applyFill="1" applyBorder="1" applyAlignment="1" applyProtection="1">
      <alignment horizontal="center"/>
      <protection/>
    </xf>
    <xf numFmtId="0" fontId="6" fillId="35" borderId="13" xfId="0" applyFont="1" applyFill="1" applyBorder="1" applyAlignment="1" applyProtection="1">
      <alignment horizontal="left" indent="1"/>
      <protection/>
    </xf>
    <xf numFmtId="0" fontId="6" fillId="35" borderId="18" xfId="0" applyFont="1" applyFill="1" applyBorder="1" applyAlignment="1" applyProtection="1">
      <alignment horizontal="left" indent="1"/>
      <protection/>
    </xf>
    <xf numFmtId="0" fontId="3" fillId="35" borderId="19" xfId="0" applyFont="1" applyFill="1" applyBorder="1" applyAlignment="1" applyProtection="1">
      <alignment horizontal="centerContinuous" vertical="center"/>
      <protection/>
    </xf>
    <xf numFmtId="0" fontId="3" fillId="35" borderId="19" xfId="0" applyFont="1" applyFill="1" applyBorder="1" applyAlignment="1" applyProtection="1">
      <alignment vertical="center"/>
      <protection/>
    </xf>
    <xf numFmtId="0" fontId="12" fillId="0" borderId="0" xfId="0" applyFont="1" applyAlignment="1" applyProtection="1">
      <alignment horizontal="center"/>
      <protection/>
    </xf>
    <xf numFmtId="0" fontId="26" fillId="0" borderId="0" xfId="0" applyFont="1" applyAlignment="1" applyProtection="1">
      <alignment vertical="center"/>
      <protection locked="0"/>
    </xf>
    <xf numFmtId="0" fontId="3" fillId="0" borderId="0" xfId="0" applyFont="1" applyAlignment="1" applyProtection="1">
      <alignment vertical="center"/>
      <protection locked="0"/>
    </xf>
    <xf numFmtId="0" fontId="26"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26" fillId="0" borderId="0" xfId="0" applyFont="1" applyAlignment="1" applyProtection="1">
      <alignment horizontal="left" vertical="center"/>
      <protection locked="0"/>
    </xf>
    <xf numFmtId="0" fontId="26" fillId="0" borderId="0" xfId="0" applyFont="1" applyAlignment="1" applyProtection="1">
      <alignment horizontal="left" vertical="center" indent="3"/>
      <protection locked="0"/>
    </xf>
    <xf numFmtId="0" fontId="25" fillId="0" borderId="0" xfId="0" applyFont="1" applyAlignment="1" applyProtection="1">
      <alignment horizontal="left" vertical="center" indent="3"/>
      <protection locked="0"/>
    </xf>
    <xf numFmtId="0" fontId="26" fillId="0" borderId="0" xfId="0" applyFont="1" applyAlignment="1" applyProtection="1">
      <alignment/>
      <protection locked="0"/>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left" vertical="center" wrapText="1"/>
    </xf>
    <xf numFmtId="0" fontId="0" fillId="0" borderId="0" xfId="0" applyFont="1" applyAlignment="1">
      <alignment horizontal="center"/>
    </xf>
    <xf numFmtId="0" fontId="5" fillId="0" borderId="45" xfId="0" applyFont="1" applyBorder="1" applyAlignment="1">
      <alignment horizontal="center" vertical="top"/>
    </xf>
    <xf numFmtId="38" fontId="5" fillId="0" borderId="46" xfId="0" applyNumberFormat="1" applyFont="1" applyBorder="1" applyAlignment="1">
      <alignment horizontal="center" vertical="top"/>
    </xf>
    <xf numFmtId="38" fontId="5" fillId="0" borderId="45" xfId="0" applyNumberFormat="1" applyFont="1" applyBorder="1" applyAlignment="1">
      <alignment horizontal="center" vertical="top"/>
    </xf>
    <xf numFmtId="38" fontId="5" fillId="0" borderId="47" xfId="0" applyNumberFormat="1" applyFont="1" applyBorder="1" applyAlignment="1">
      <alignment horizontal="center" vertical="top"/>
    </xf>
    <xf numFmtId="0" fontId="0" fillId="0" borderId="47" xfId="0" applyFont="1" applyBorder="1" applyAlignment="1">
      <alignment horizontal="left" vertical="center" wrapText="1"/>
    </xf>
    <xf numFmtId="38" fontId="0" fillId="0" borderId="48" xfId="0" applyNumberFormat="1" applyFont="1" applyBorder="1" applyAlignment="1" applyProtection="1">
      <alignment horizontal="center"/>
      <protection locked="0"/>
    </xf>
    <xf numFmtId="38" fontId="0" fillId="0" borderId="49" xfId="0" applyNumberFormat="1" applyFont="1" applyBorder="1" applyAlignment="1" applyProtection="1">
      <alignment horizontal="center"/>
      <protection locked="0"/>
    </xf>
    <xf numFmtId="0" fontId="0" fillId="0" borderId="0" xfId="0" applyFont="1" applyAlignment="1">
      <alignment horizontal="left" vertical="center" wrapText="1" indent="1"/>
    </xf>
    <xf numFmtId="0" fontId="0" fillId="0" borderId="0" xfId="0" applyFont="1" applyAlignment="1">
      <alignment horizontal="left" indent="1"/>
    </xf>
    <xf numFmtId="0" fontId="28" fillId="0" borderId="0" xfId="0" applyFont="1" applyAlignment="1">
      <alignment horizontal="left" indent="1"/>
    </xf>
    <xf numFmtId="0" fontId="0" fillId="0" borderId="49" xfId="0" applyFont="1" applyBorder="1" applyAlignment="1">
      <alignment horizontal="left" vertical="center" wrapText="1" indent="1"/>
    </xf>
    <xf numFmtId="0" fontId="0" fillId="0" borderId="46" xfId="0" applyFont="1" applyBorder="1" applyAlignment="1">
      <alignment horizontal="left" vertical="center" wrapText="1" indent="1"/>
    </xf>
    <xf numFmtId="0" fontId="0" fillId="0" borderId="0" xfId="0" applyFont="1" applyAlignment="1" applyProtection="1">
      <alignment horizontal="left" vertical="center" wrapText="1" indent="1"/>
      <protection locked="0"/>
    </xf>
    <xf numFmtId="0" fontId="0" fillId="0" borderId="0" xfId="0" applyFont="1" applyAlignment="1" applyProtection="1">
      <alignment horizontal="left" indent="1"/>
      <protection locked="0"/>
    </xf>
    <xf numFmtId="0" fontId="5" fillId="0" borderId="0" xfId="0" applyFont="1" applyAlignment="1" applyProtection="1">
      <alignment vertical="center"/>
      <protection/>
    </xf>
    <xf numFmtId="38" fontId="11" fillId="0" borderId="11" xfId="56" applyNumberFormat="1" applyFont="1" applyFill="1" applyBorder="1" applyAlignment="1" applyProtection="1">
      <alignment horizontal="right"/>
      <protection locked="0"/>
    </xf>
    <xf numFmtId="38" fontId="11" fillId="0" borderId="10" xfId="56" applyNumberFormat="1" applyFont="1" applyFill="1" applyBorder="1" applyAlignment="1" applyProtection="1">
      <alignment horizontal="right"/>
      <protection locked="0"/>
    </xf>
    <xf numFmtId="0" fontId="6" fillId="34" borderId="19" xfId="57" applyFont="1" applyFill="1" applyBorder="1" applyAlignment="1">
      <alignment horizontal="center" vertical="center" wrapText="1"/>
      <protection/>
    </xf>
    <xf numFmtId="0" fontId="6" fillId="34" borderId="40" xfId="58" applyFont="1" applyFill="1" applyBorder="1" applyAlignment="1">
      <alignment horizontal="left" vertical="center" wrapText="1" indent="2"/>
      <protection/>
    </xf>
    <xf numFmtId="0" fontId="6" fillId="34" borderId="40" xfId="58" applyFont="1" applyFill="1" applyBorder="1" applyAlignment="1">
      <alignment horizontal="left" vertical="center" indent="2"/>
      <protection/>
    </xf>
    <xf numFmtId="0" fontId="6" fillId="34" borderId="40" xfId="56" applyFont="1" applyFill="1" applyBorder="1" applyAlignment="1">
      <alignment horizontal="left" vertical="center" indent="2"/>
      <protection/>
    </xf>
    <xf numFmtId="0" fontId="6" fillId="34" borderId="18" xfId="57" applyFont="1" applyFill="1" applyBorder="1" applyAlignment="1">
      <alignment horizontal="left" vertical="center" wrapText="1" indent="2"/>
      <protection/>
    </xf>
    <xf numFmtId="0" fontId="6" fillId="34" borderId="40" xfId="57" applyFont="1" applyFill="1" applyBorder="1" applyAlignment="1">
      <alignment horizontal="left" vertical="center" wrapText="1" indent="2"/>
      <protection/>
    </xf>
    <xf numFmtId="38" fontId="11" fillId="0" borderId="11" xfId="57" applyNumberFormat="1" applyFont="1" applyFill="1" applyBorder="1" applyAlignment="1" applyProtection="1">
      <alignment horizontal="right"/>
      <protection locked="0"/>
    </xf>
    <xf numFmtId="38" fontId="11" fillId="37" borderId="10" xfId="57" applyNumberFormat="1" applyFont="1" applyFill="1" applyBorder="1" applyAlignment="1" applyProtection="1">
      <alignment horizontal="right"/>
      <protection locked="0"/>
    </xf>
    <xf numFmtId="0" fontId="6" fillId="0" borderId="17" xfId="56" applyFont="1" applyBorder="1" applyAlignment="1">
      <alignment horizontal="center" vertical="center"/>
      <protection/>
    </xf>
    <xf numFmtId="49" fontId="6" fillId="0" borderId="17" xfId="56" applyNumberFormat="1" applyFont="1" applyBorder="1" applyAlignment="1">
      <alignment horizontal="center" vertical="center"/>
      <protection/>
    </xf>
    <xf numFmtId="0" fontId="6" fillId="0" borderId="34" xfId="56" applyFont="1" applyBorder="1" applyAlignment="1">
      <alignment horizontal="center" vertical="center" wrapText="1"/>
      <protection/>
    </xf>
    <xf numFmtId="49" fontId="6" fillId="0" borderId="11" xfId="56" applyNumberFormat="1" applyFont="1" applyBorder="1" applyAlignment="1">
      <alignment horizontal="center" vertical="center"/>
      <protection/>
    </xf>
    <xf numFmtId="49" fontId="6" fillId="0" borderId="11" xfId="56" applyNumberFormat="1" applyFont="1" applyBorder="1" applyAlignment="1">
      <alignment horizontal="center" vertical="center" wrapText="1"/>
      <protection/>
    </xf>
    <xf numFmtId="0" fontId="6" fillId="0" borderId="0" xfId="56" applyFont="1" applyBorder="1" applyAlignment="1">
      <alignment horizontal="center" vertical="center" wrapText="1"/>
      <protection/>
    </xf>
    <xf numFmtId="0" fontId="3" fillId="0" borderId="19" xfId="57" applyFont="1" applyBorder="1" applyAlignment="1">
      <alignment horizontal="center" vertical="center"/>
      <protection/>
    </xf>
    <xf numFmtId="38" fontId="11" fillId="33" borderId="34" xfId="57" applyNumberFormat="1" applyFont="1" applyFill="1" applyBorder="1" applyAlignment="1" applyProtection="1">
      <alignment horizontal="right"/>
      <protection/>
    </xf>
    <xf numFmtId="0" fontId="3" fillId="0" borderId="50" xfId="56" applyFont="1" applyBorder="1" applyAlignment="1">
      <alignment horizontal="center" vertical="center"/>
      <protection/>
    </xf>
    <xf numFmtId="0" fontId="6" fillId="34" borderId="40" xfId="59" applyFont="1" applyFill="1" applyBorder="1" applyAlignment="1">
      <alignment horizontal="left" vertical="center" indent="2"/>
      <protection/>
    </xf>
    <xf numFmtId="0" fontId="3" fillId="0" borderId="18" xfId="59" applyFont="1" applyBorder="1" applyAlignment="1">
      <alignment vertical="center" wrapText="1"/>
      <protection/>
    </xf>
    <xf numFmtId="0" fontId="10" fillId="0" borderId="0" xfId="0" applyFont="1" applyAlignment="1" applyProtection="1">
      <alignment horizontal="center" vertical="center"/>
      <protection/>
    </xf>
    <xf numFmtId="0" fontId="6" fillId="0" borderId="0" xfId="0" applyFont="1" applyAlignment="1" applyProtection="1">
      <alignment horizontal="left" vertical="center"/>
      <protection locked="0"/>
    </xf>
    <xf numFmtId="0" fontId="11" fillId="0" borderId="0" xfId="0" applyFont="1" applyAlignment="1" applyProtection="1">
      <alignment/>
      <protection/>
    </xf>
    <xf numFmtId="0" fontId="6" fillId="0" borderId="0" xfId="0" applyFont="1" applyAlignment="1">
      <alignment horizontal="center" vertical="center"/>
    </xf>
    <xf numFmtId="0" fontId="10" fillId="0" borderId="0" xfId="0" applyFont="1" applyAlignment="1" applyProtection="1">
      <alignment horizontal="center" vertical="center"/>
      <protection locked="0"/>
    </xf>
    <xf numFmtId="0" fontId="11" fillId="0" borderId="0" xfId="0" applyFont="1" applyAlignment="1">
      <alignment/>
    </xf>
    <xf numFmtId="0" fontId="10" fillId="0" borderId="0" xfId="0" applyFont="1" applyAlignment="1">
      <alignment horizontal="left" vertical="center"/>
    </xf>
    <xf numFmtId="0" fontId="11" fillId="0" borderId="0" xfId="0" applyFont="1" applyAlignment="1">
      <alignment horizontal="right" vertical="top"/>
    </xf>
    <xf numFmtId="165" fontId="10" fillId="0" borderId="0" xfId="0" applyNumberFormat="1" applyFont="1" applyAlignment="1">
      <alignment horizontal="left" vertical="center"/>
    </xf>
    <xf numFmtId="0" fontId="10" fillId="0" borderId="0" xfId="0" applyFont="1" applyAlignment="1" applyProtection="1">
      <alignment horizontal="center"/>
      <protection locked="0"/>
    </xf>
    <xf numFmtId="0" fontId="11" fillId="0" borderId="0" xfId="0" applyFont="1" applyAlignment="1" applyProtection="1">
      <alignment horizontal="center"/>
      <protection locked="0"/>
    </xf>
    <xf numFmtId="0" fontId="11" fillId="0" borderId="0" xfId="0" applyFont="1" applyAlignment="1" applyProtection="1">
      <alignment horizontal="center" vertical="center"/>
      <protection locked="0"/>
    </xf>
    <xf numFmtId="0" fontId="6" fillId="0" borderId="22" xfId="59" applyFont="1" applyBorder="1" applyAlignment="1" applyProtection="1">
      <alignment vertical="center"/>
      <protection locked="0"/>
    </xf>
    <xf numFmtId="38" fontId="11" fillId="33" borderId="34" xfId="57" applyNumberFormat="1" applyFont="1" applyFill="1" applyBorder="1" applyAlignment="1" applyProtection="1">
      <alignment horizontal="right"/>
      <protection locked="0"/>
    </xf>
    <xf numFmtId="38" fontId="11" fillId="37" borderId="32" xfId="57" applyNumberFormat="1" applyFont="1" applyFill="1" applyBorder="1" applyAlignment="1" applyProtection="1">
      <alignment horizontal="right"/>
      <protection/>
    </xf>
    <xf numFmtId="38" fontId="6" fillId="0" borderId="13" xfId="0" applyNumberFormat="1" applyFont="1" applyBorder="1" applyAlignment="1" applyProtection="1">
      <alignment vertical="center"/>
      <protection/>
    </xf>
    <xf numFmtId="0" fontId="0" fillId="0" borderId="19" xfId="0" applyBorder="1" applyAlignment="1">
      <alignment vertical="center"/>
    </xf>
    <xf numFmtId="0" fontId="0" fillId="0" borderId="0" xfId="52" applyFont="1" applyBorder="1" applyAlignment="1" applyProtection="1">
      <alignment horizontal="right" vertical="center"/>
      <protection/>
    </xf>
    <xf numFmtId="0" fontId="0" fillId="0" borderId="0" xfId="0" applyFont="1" applyAlignment="1">
      <alignment horizontal="right" vertical="center"/>
    </xf>
    <xf numFmtId="38" fontId="11" fillId="38" borderId="34" xfId="0" applyNumberFormat="1" applyFont="1" applyFill="1" applyBorder="1" applyAlignment="1" applyProtection="1">
      <alignment horizontal="right" wrapText="1"/>
      <protection/>
    </xf>
    <xf numFmtId="38" fontId="11" fillId="34" borderId="33" xfId="0" applyNumberFormat="1" applyFont="1" applyFill="1" applyBorder="1" applyAlignment="1" applyProtection="1">
      <alignment vertical="center" wrapText="1"/>
      <protection/>
    </xf>
    <xf numFmtId="38" fontId="11" fillId="38" borderId="33" xfId="0" applyNumberFormat="1" applyFont="1" applyFill="1" applyBorder="1" applyAlignment="1" applyProtection="1">
      <alignment vertical="center" wrapText="1"/>
      <protection/>
    </xf>
    <xf numFmtId="0" fontId="3" fillId="0" borderId="0" xfId="0" applyFont="1" applyAlignment="1" applyProtection="1">
      <alignment horizontal="center" vertical="center"/>
      <protection/>
    </xf>
    <xf numFmtId="165" fontId="14" fillId="0" borderId="0" xfId="0" applyNumberFormat="1" applyFont="1" applyBorder="1" applyAlignment="1" applyProtection="1">
      <alignment/>
      <protection/>
    </xf>
    <xf numFmtId="0" fontId="6" fillId="0" borderId="13" xfId="0" applyFont="1" applyBorder="1" applyAlignment="1" applyProtection="1">
      <alignment vertical="center"/>
      <protection/>
    </xf>
    <xf numFmtId="0" fontId="0" fillId="0" borderId="19" xfId="0" applyBorder="1" applyAlignment="1" applyProtection="1">
      <alignment vertical="center"/>
      <protection/>
    </xf>
    <xf numFmtId="38" fontId="11" fillId="0" borderId="10" xfId="0" applyNumberFormat="1" applyFont="1" applyFill="1" applyBorder="1" applyAlignment="1" applyProtection="1">
      <alignment horizontal="right"/>
      <protection/>
    </xf>
    <xf numFmtId="0" fontId="0" fillId="0" borderId="0" xfId="0" applyFont="1" applyBorder="1" applyAlignment="1" applyProtection="1">
      <alignment/>
      <protection/>
    </xf>
    <xf numFmtId="0" fontId="6" fillId="0" borderId="0" xfId="0" applyFont="1" applyAlignment="1" applyProtection="1">
      <alignment horizontal="center" vertical="center"/>
      <protection/>
    </xf>
    <xf numFmtId="0" fontId="3" fillId="0" borderId="51" xfId="0" applyFont="1" applyBorder="1" applyAlignment="1" applyProtection="1">
      <alignment horizontal="center" vertical="center"/>
      <protection locked="0"/>
    </xf>
    <xf numFmtId="10" fontId="11" fillId="0" borderId="10" xfId="0" applyNumberFormat="1" applyFont="1" applyFill="1" applyBorder="1" applyAlignment="1" applyProtection="1">
      <alignment horizontal="right" vertical="center"/>
      <protection/>
    </xf>
    <xf numFmtId="38" fontId="11" fillId="0" borderId="10" xfId="0" applyNumberFormat="1" applyFont="1" applyFill="1" applyBorder="1" applyAlignment="1" applyProtection="1">
      <alignment horizontal="right" vertical="center" wrapText="1"/>
      <protection/>
    </xf>
    <xf numFmtId="0" fontId="3" fillId="0" borderId="0" xfId="56" applyFont="1" applyBorder="1" applyProtection="1">
      <alignment/>
      <protection locked="0"/>
    </xf>
    <xf numFmtId="3" fontId="3" fillId="0" borderId="0" xfId="56" applyNumberFormat="1" applyFont="1" applyBorder="1" applyProtection="1">
      <alignment/>
      <protection locked="0"/>
    </xf>
    <xf numFmtId="0" fontId="3" fillId="0" borderId="0" xfId="0" applyFont="1" applyBorder="1" applyAlignment="1">
      <alignment/>
    </xf>
    <xf numFmtId="0" fontId="8" fillId="0" borderId="52" xfId="0" applyFont="1" applyBorder="1" applyAlignment="1">
      <alignment horizontal="center"/>
    </xf>
    <xf numFmtId="0" fontId="3" fillId="0" borderId="53" xfId="0" applyFont="1" applyBorder="1" applyAlignment="1">
      <alignment/>
    </xf>
    <xf numFmtId="0" fontId="3" fillId="0" borderId="54" xfId="0" applyFont="1" applyBorder="1" applyAlignment="1">
      <alignment/>
    </xf>
    <xf numFmtId="0" fontId="3" fillId="0" borderId="0" xfId="0" applyFont="1" applyBorder="1" applyAlignment="1">
      <alignment horizontal="left" textRotation="180"/>
    </xf>
    <xf numFmtId="0" fontId="3" fillId="0" borderId="53" xfId="0" applyFont="1" applyBorder="1" applyAlignment="1" applyProtection="1">
      <alignment/>
      <protection locked="0"/>
    </xf>
    <xf numFmtId="0" fontId="3" fillId="0" borderId="54" xfId="0" applyFont="1" applyBorder="1" applyAlignment="1" applyProtection="1">
      <alignment/>
      <protection locked="0"/>
    </xf>
    <xf numFmtId="165" fontId="6" fillId="0" borderId="0" xfId="0" applyNumberFormat="1" applyFont="1" applyBorder="1" applyAlignment="1">
      <alignment horizontal="left"/>
    </xf>
    <xf numFmtId="0" fontId="6" fillId="0" borderId="0" xfId="0" applyFont="1" applyBorder="1" applyAlignment="1">
      <alignment horizontal="left" wrapText="1"/>
    </xf>
    <xf numFmtId="0" fontId="3" fillId="0" borderId="53" xfId="0" applyFont="1" applyBorder="1" applyAlignment="1" applyProtection="1">
      <alignment/>
      <protection locked="0"/>
    </xf>
    <xf numFmtId="49" fontId="3" fillId="0" borderId="53" xfId="0" applyNumberFormat="1" applyFont="1" applyBorder="1" applyAlignment="1" applyProtection="1">
      <alignment/>
      <protection locked="0"/>
    </xf>
    <xf numFmtId="0" fontId="3" fillId="0" borderId="54" xfId="0" applyFont="1" applyBorder="1" applyAlignment="1" applyProtection="1">
      <alignment/>
      <protection locked="0"/>
    </xf>
    <xf numFmtId="49" fontId="3" fillId="0" borderId="15" xfId="0" applyNumberFormat="1" applyFont="1" applyBorder="1" applyAlignment="1" applyProtection="1">
      <alignment horizontal="left"/>
      <protection locked="0"/>
    </xf>
    <xf numFmtId="0" fontId="3" fillId="0" borderId="53" xfId="0" applyFont="1" applyBorder="1" applyAlignment="1">
      <alignment/>
    </xf>
    <xf numFmtId="0" fontId="3" fillId="0" borderId="53" xfId="0" applyFont="1" applyBorder="1" applyAlignment="1">
      <alignment vertical="center"/>
    </xf>
    <xf numFmtId="0" fontId="3" fillId="0" borderId="53" xfId="0" applyFont="1" applyBorder="1" applyAlignment="1">
      <alignment horizontal="center" vertical="center"/>
    </xf>
    <xf numFmtId="0" fontId="8" fillId="0" borderId="55" xfId="0" applyFont="1" applyBorder="1" applyAlignment="1" applyProtection="1">
      <alignment horizontal="center" vertical="center"/>
      <protection locked="0"/>
    </xf>
    <xf numFmtId="4" fontId="8" fillId="0" borderId="56" xfId="0" applyNumberFormat="1" applyFont="1" applyBorder="1" applyAlignment="1" applyProtection="1">
      <alignment horizontal="center" vertical="center"/>
      <protection locked="0"/>
    </xf>
    <xf numFmtId="0" fontId="3" fillId="0" borderId="57" xfId="0" applyFont="1" applyBorder="1" applyAlignment="1" applyProtection="1">
      <alignment horizontal="left" vertical="center" indent="1"/>
      <protection locked="0"/>
    </xf>
    <xf numFmtId="38" fontId="3" fillId="0" borderId="58" xfId="0" applyNumberFormat="1" applyFont="1" applyBorder="1" applyAlignment="1" applyProtection="1">
      <alignment/>
      <protection locked="0"/>
    </xf>
    <xf numFmtId="38" fontId="3" fillId="0" borderId="58" xfId="0" applyNumberFormat="1" applyFont="1" applyBorder="1" applyAlignment="1" applyProtection="1">
      <alignment horizontal="right"/>
      <protection locked="0"/>
    </xf>
    <xf numFmtId="0" fontId="3" fillId="0" borderId="57" xfId="0" applyFont="1" applyBorder="1" applyAlignment="1" applyProtection="1">
      <alignment horizontal="left" indent="1"/>
      <protection locked="0"/>
    </xf>
    <xf numFmtId="3" fontId="3" fillId="0" borderId="59" xfId="0" applyNumberFormat="1" applyFont="1" applyBorder="1" applyAlignment="1" applyProtection="1">
      <alignment/>
      <protection locked="0"/>
    </xf>
    <xf numFmtId="0" fontId="3" fillId="0" borderId="57" xfId="0" applyFont="1" applyBorder="1" applyAlignment="1" applyProtection="1">
      <alignment horizontal="left"/>
      <protection locked="0"/>
    </xf>
    <xf numFmtId="0" fontId="3" fillId="0" borderId="57" xfId="0" applyFont="1" applyBorder="1" applyAlignment="1" applyProtection="1">
      <alignment/>
      <protection locked="0"/>
    </xf>
    <xf numFmtId="0" fontId="3" fillId="0" borderId="57" xfId="0" applyFont="1" applyBorder="1" applyAlignment="1" applyProtection="1">
      <alignment/>
      <protection locked="0"/>
    </xf>
    <xf numFmtId="0" fontId="3" fillId="0" borderId="60" xfId="0" applyFont="1" applyBorder="1" applyAlignment="1" applyProtection="1">
      <alignment/>
      <protection locked="0"/>
    </xf>
    <xf numFmtId="3" fontId="3" fillId="0" borderId="61" xfId="0" applyNumberFormat="1" applyFont="1" applyBorder="1" applyAlignment="1" applyProtection="1">
      <alignment/>
      <protection locked="0"/>
    </xf>
    <xf numFmtId="0" fontId="8" fillId="0" borderId="62" xfId="0" applyFont="1" applyBorder="1" applyAlignment="1" applyProtection="1">
      <alignment horizontal="center"/>
      <protection locked="0"/>
    </xf>
    <xf numFmtId="0" fontId="8" fillId="0" borderId="63" xfId="0" applyFont="1" applyBorder="1" applyAlignment="1" applyProtection="1">
      <alignment horizontal="center"/>
      <protection locked="0"/>
    </xf>
    <xf numFmtId="0" fontId="3" fillId="0" borderId="57" xfId="0" applyFont="1" applyBorder="1" applyAlignment="1" applyProtection="1">
      <alignment vertical="center"/>
      <protection locked="0"/>
    </xf>
    <xf numFmtId="0" fontId="3" fillId="0" borderId="59" xfId="0" applyFont="1" applyBorder="1" applyAlignment="1" applyProtection="1">
      <alignment/>
      <protection locked="0"/>
    </xf>
    <xf numFmtId="0" fontId="3" fillId="0" borderId="60" xfId="0" applyFont="1" applyBorder="1" applyAlignment="1" applyProtection="1">
      <alignment horizontal="left" vertical="center" indent="1"/>
      <protection locked="0"/>
    </xf>
    <xf numFmtId="38" fontId="3" fillId="0" borderId="64" xfId="0" applyNumberFormat="1" applyFont="1" applyBorder="1" applyAlignment="1" applyProtection="1">
      <alignment/>
      <protection locked="0"/>
    </xf>
    <xf numFmtId="0" fontId="3" fillId="0" borderId="65" xfId="0" applyFont="1" applyBorder="1" applyAlignment="1" applyProtection="1">
      <alignment horizontal="left" indent="1"/>
      <protection locked="0"/>
    </xf>
    <xf numFmtId="0" fontId="3" fillId="0" borderId="65" xfId="0" applyFont="1" applyBorder="1" applyAlignment="1" applyProtection="1">
      <alignment/>
      <protection locked="0"/>
    </xf>
    <xf numFmtId="0" fontId="3" fillId="0" borderId="66" xfId="0" applyFont="1" applyBorder="1" applyAlignment="1" applyProtection="1">
      <alignment/>
      <protection locked="0"/>
    </xf>
    <xf numFmtId="3" fontId="3" fillId="0" borderId="58" xfId="0" applyNumberFormat="1" applyFont="1" applyBorder="1" applyAlignment="1" applyProtection="1">
      <alignment/>
      <protection locked="0"/>
    </xf>
    <xf numFmtId="3" fontId="3" fillId="0" borderId="67" xfId="0" applyNumberFormat="1" applyFont="1" applyBorder="1" applyAlignment="1" applyProtection="1">
      <alignment/>
      <protection locked="0"/>
    </xf>
    <xf numFmtId="3" fontId="3" fillId="0" borderId="68" xfId="0" applyNumberFormat="1" applyFont="1" applyBorder="1" applyAlignment="1" applyProtection="1">
      <alignment/>
      <protection locked="0"/>
    </xf>
    <xf numFmtId="0" fontId="3" fillId="0" borderId="59" xfId="0" applyFont="1" applyBorder="1" applyAlignment="1">
      <alignment/>
    </xf>
    <xf numFmtId="0" fontId="3" fillId="0" borderId="59" xfId="0" applyFont="1" applyBorder="1" applyAlignment="1">
      <alignment/>
    </xf>
    <xf numFmtId="0" fontId="3" fillId="0" borderId="57" xfId="0" applyFont="1" applyBorder="1" applyAlignment="1">
      <alignment/>
    </xf>
    <xf numFmtId="49" fontId="3" fillId="0" borderId="57" xfId="0" applyNumberFormat="1" applyFont="1" applyBorder="1" applyAlignment="1" applyProtection="1">
      <alignment/>
      <protection locked="0"/>
    </xf>
    <xf numFmtId="0" fontId="3" fillId="0" borderId="57" xfId="0" applyFont="1" applyBorder="1" applyAlignment="1">
      <alignment vertical="center"/>
    </xf>
    <xf numFmtId="49" fontId="3" fillId="0" borderId="57" xfId="0" applyNumberFormat="1" applyFont="1" applyBorder="1" applyAlignment="1" applyProtection="1">
      <alignment horizontal="left"/>
      <protection locked="0"/>
    </xf>
    <xf numFmtId="0" fontId="3" fillId="0" borderId="60" xfId="0" applyFont="1" applyBorder="1" applyAlignment="1">
      <alignment/>
    </xf>
    <xf numFmtId="0" fontId="6" fillId="0" borderId="13" xfId="0" applyFont="1" applyBorder="1" applyAlignment="1" applyProtection="1">
      <alignment horizontal="left" vertical="center" wrapText="1"/>
      <protection/>
    </xf>
    <xf numFmtId="0" fontId="0" fillId="0" borderId="19" xfId="0" applyBorder="1" applyAlignment="1">
      <alignment horizontal="left" vertical="center" wrapText="1"/>
    </xf>
    <xf numFmtId="0" fontId="10" fillId="0" borderId="0" xfId="0" applyFont="1" applyAlignment="1" applyProtection="1">
      <alignment horizontal="center"/>
      <protection/>
    </xf>
    <xf numFmtId="0" fontId="11" fillId="0" borderId="0" xfId="0" applyFont="1" applyAlignment="1" applyProtection="1">
      <alignment horizontal="center"/>
      <protection/>
    </xf>
    <xf numFmtId="0" fontId="3" fillId="0" borderId="0" xfId="0" applyFont="1" applyAlignment="1" applyProtection="1">
      <alignment horizontal="center" vertical="center"/>
      <protection/>
    </xf>
    <xf numFmtId="0" fontId="0" fillId="0" borderId="0" xfId="0" applyAlignment="1">
      <alignment horizontal="center" vertical="center"/>
    </xf>
    <xf numFmtId="167" fontId="11"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14" fillId="0" borderId="18" xfId="0" applyFont="1" applyBorder="1" applyAlignment="1" applyProtection="1">
      <alignment horizontal="left" indent="1"/>
      <protection locked="0"/>
    </xf>
    <xf numFmtId="0" fontId="0" fillId="0" borderId="18" xfId="0" applyFont="1" applyBorder="1" applyAlignment="1" applyProtection="1">
      <alignment horizontal="left" indent="1"/>
      <protection locked="0"/>
    </xf>
    <xf numFmtId="0" fontId="3" fillId="0" borderId="13" xfId="0" applyFont="1" applyBorder="1" applyAlignment="1" applyProtection="1">
      <alignment vertical="center" wrapText="1"/>
      <protection/>
    </xf>
    <xf numFmtId="0" fontId="0" fillId="0" borderId="19" xfId="0" applyBorder="1" applyAlignment="1">
      <alignment vertical="center" wrapText="1"/>
    </xf>
    <xf numFmtId="0" fontId="6" fillId="0" borderId="13" xfId="0" applyFont="1" applyBorder="1" applyAlignment="1" applyProtection="1">
      <alignment horizontal="left" vertical="center"/>
      <protection/>
    </xf>
    <xf numFmtId="0" fontId="0" fillId="0" borderId="19" xfId="0" applyBorder="1" applyAlignment="1">
      <alignment horizontal="left" vertical="center"/>
    </xf>
    <xf numFmtId="0" fontId="3" fillId="0" borderId="69" xfId="0" applyFont="1" applyBorder="1" applyAlignment="1">
      <alignment horizontal="left" vertical="center" wrapText="1"/>
    </xf>
    <xf numFmtId="0" fontId="0" fillId="0" borderId="70" xfId="0" applyBorder="1" applyAlignment="1">
      <alignment horizontal="left" vertical="center" wrapText="1"/>
    </xf>
    <xf numFmtId="0" fontId="10"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0" fillId="0" borderId="19" xfId="0" applyBorder="1" applyAlignment="1" applyProtection="1">
      <alignment horizontal="left" vertical="center" wrapText="1"/>
      <protection/>
    </xf>
    <xf numFmtId="0" fontId="14" fillId="0" borderId="22" xfId="0" applyFont="1" applyBorder="1" applyAlignment="1" applyProtection="1">
      <alignment horizontal="left" indent="1"/>
      <protection locked="0"/>
    </xf>
    <xf numFmtId="0" fontId="0" fillId="0" borderId="22" xfId="0" applyFont="1" applyBorder="1" applyAlignment="1" applyProtection="1">
      <alignment horizontal="left" indent="1"/>
      <protection locked="0"/>
    </xf>
    <xf numFmtId="165" fontId="14" fillId="0" borderId="18" xfId="0" applyNumberFormat="1" applyFont="1" applyBorder="1" applyAlignment="1" applyProtection="1">
      <alignment horizontal="left" indent="1"/>
      <protection locked="0"/>
    </xf>
    <xf numFmtId="0" fontId="0" fillId="0" borderId="18" xfId="0" applyFont="1" applyBorder="1" applyAlignment="1" applyProtection="1">
      <alignment horizontal="left"/>
      <protection locked="0"/>
    </xf>
    <xf numFmtId="0" fontId="10" fillId="0" borderId="0" xfId="0" applyFont="1" applyAlignment="1" applyProtection="1">
      <alignment horizontal="center" vertical="center"/>
      <protection locked="0"/>
    </xf>
    <xf numFmtId="0" fontId="3" fillId="34" borderId="40" xfId="59" applyFont="1" applyFill="1" applyBorder="1" applyAlignment="1">
      <alignment vertical="center" wrapText="1"/>
      <protection/>
    </xf>
    <xf numFmtId="0" fontId="3" fillId="34" borderId="37" xfId="0" applyFont="1" applyFill="1" applyBorder="1" applyAlignment="1">
      <alignment vertical="center" wrapText="1"/>
    </xf>
    <xf numFmtId="0" fontId="10"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34" borderId="38" xfId="0" applyFont="1" applyFill="1" applyBorder="1" applyAlignment="1" applyProtection="1">
      <alignment horizontal="left" vertical="center" wrapText="1" indent="1"/>
      <protection/>
    </xf>
    <xf numFmtId="0" fontId="0" fillId="34" borderId="71" xfId="0" applyFill="1" applyBorder="1" applyAlignment="1">
      <alignment horizontal="left" wrapText="1" indent="1"/>
    </xf>
    <xf numFmtId="0" fontId="0" fillId="34" borderId="39" xfId="0" applyFill="1" applyBorder="1" applyAlignment="1">
      <alignment horizontal="left" wrapText="1" indent="1"/>
    </xf>
    <xf numFmtId="0" fontId="10" fillId="0" borderId="22" xfId="0" applyFont="1" applyBorder="1" applyAlignment="1" applyProtection="1">
      <alignment horizontal="center" wrapText="1"/>
      <protection locked="0"/>
    </xf>
    <xf numFmtId="49" fontId="10" fillId="0" borderId="22" xfId="0" applyNumberFormat="1" applyFont="1" applyBorder="1" applyAlignment="1" applyProtection="1">
      <alignment horizontal="center"/>
      <protection locked="0"/>
    </xf>
    <xf numFmtId="0" fontId="3" fillId="0" borderId="0" xfId="0" applyFont="1" applyAlignment="1" applyProtection="1">
      <alignment horizontal="left" vertical="center" wrapText="1"/>
      <protection/>
    </xf>
    <xf numFmtId="0" fontId="5"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10" fillId="0" borderId="22" xfId="0" applyFont="1" applyBorder="1" applyAlignment="1" applyProtection="1">
      <alignment horizontal="center" shrinkToFit="1"/>
      <protection locked="0"/>
    </xf>
    <xf numFmtId="0" fontId="3" fillId="0" borderId="0" xfId="0" applyFont="1" applyAlignment="1" applyProtection="1">
      <alignment horizontal="left" vertical="center" wrapText="1"/>
      <protection/>
    </xf>
    <xf numFmtId="0" fontId="3" fillId="36" borderId="13" xfId="0" applyFont="1" applyFill="1" applyBorder="1" applyAlignment="1" applyProtection="1">
      <alignment horizontal="left" vertical="center" wrapText="1"/>
      <protection/>
    </xf>
    <xf numFmtId="0" fontId="7" fillId="0" borderId="72" xfId="0" applyFont="1" applyBorder="1" applyAlignment="1">
      <alignment horizontal="left" vertical="center"/>
    </xf>
    <xf numFmtId="0" fontId="8" fillId="0" borderId="72" xfId="0" applyFont="1" applyBorder="1" applyAlignment="1">
      <alignment horizontal="left"/>
    </xf>
    <xf numFmtId="0" fontId="7" fillId="0" borderId="0" xfId="0" applyFont="1" applyBorder="1" applyAlignment="1">
      <alignment horizontal="left" vertical="center"/>
    </xf>
    <xf numFmtId="0" fontId="8" fillId="0" borderId="0" xfId="0" applyFont="1" applyBorder="1" applyAlignment="1">
      <alignment horizontal="left" vertical="center"/>
    </xf>
    <xf numFmtId="0" fontId="6" fillId="0" borderId="0" xfId="0" applyFont="1" applyAlignment="1">
      <alignment horizontal="center" vertical="center"/>
    </xf>
    <xf numFmtId="0" fontId="8" fillId="0" borderId="55" xfId="0" applyFont="1" applyBorder="1" applyAlignment="1">
      <alignment horizontal="center"/>
    </xf>
    <xf numFmtId="0" fontId="8" fillId="0" borderId="73" xfId="0" applyFont="1" applyBorder="1" applyAlignment="1">
      <alignment horizontal="center"/>
    </xf>
    <xf numFmtId="0" fontId="22" fillId="0" borderId="0" xfId="0" applyFont="1" applyAlignment="1" applyProtection="1">
      <alignment horizontal="left" vertical="center"/>
      <protection locked="0"/>
    </xf>
    <xf numFmtId="0" fontId="0" fillId="0" borderId="0" xfId="0" applyAlignment="1">
      <alignment horizontal="left" vertic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28" fillId="0" borderId="0" xfId="0" applyFont="1" applyAlignment="1">
      <alignment horizontal="left" vertical="center" wrapText="1" indent="1"/>
    </xf>
    <xf numFmtId="0" fontId="0" fillId="0" borderId="0" xfId="0" applyFont="1" applyAlignment="1">
      <alignment horizontal="left" vertical="center" wrapText="1" indent="1"/>
    </xf>
    <xf numFmtId="0" fontId="27" fillId="0" borderId="0" xfId="0" applyFont="1" applyAlignment="1">
      <alignment horizontal="left" vertical="center" wrapText="1" indent="1"/>
    </xf>
    <xf numFmtId="0" fontId="3" fillId="0" borderId="61" xfId="0" applyFont="1" applyBorder="1" applyAlignment="1">
      <alignment/>
    </xf>
    <xf numFmtId="0" fontId="3" fillId="0" borderId="54"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AFRPG3" xfId="56"/>
    <cellStyle name="Normal_AFRPG5" xfId="57"/>
    <cellStyle name="Normal_AFRPG7" xfId="58"/>
    <cellStyle name="Normal_AFRPG8"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16</xdr:row>
      <xdr:rowOff>57150</xdr:rowOff>
    </xdr:from>
    <xdr:to>
      <xdr:col>1</xdr:col>
      <xdr:colOff>209550</xdr:colOff>
      <xdr:row>16</xdr:row>
      <xdr:rowOff>180975</xdr:rowOff>
    </xdr:to>
    <xdr:pic>
      <xdr:nvPicPr>
        <xdr:cNvPr id="1" name="CheckBox1"/>
        <xdr:cNvPicPr preferRelativeResize="1">
          <a:picLocks noChangeAspect="1"/>
        </xdr:cNvPicPr>
      </xdr:nvPicPr>
      <xdr:blipFill>
        <a:blip r:embed="rId1"/>
        <a:stretch>
          <a:fillRect/>
        </a:stretch>
      </xdr:blipFill>
      <xdr:spPr>
        <a:xfrm>
          <a:off x="200025" y="2867025"/>
          <a:ext cx="133350"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0</xdr:colOff>
      <xdr:row>9</xdr:row>
      <xdr:rowOff>0</xdr:rowOff>
    </xdr:to>
    <xdr:sp fLocksText="0">
      <xdr:nvSpPr>
        <xdr:cNvPr id="1" name="Text 20"/>
        <xdr:cNvSpPr txBox="1">
          <a:spLocks noChangeArrowheads="1"/>
        </xdr:cNvSpPr>
      </xdr:nvSpPr>
      <xdr:spPr>
        <a:xfrm>
          <a:off x="0" y="1524000"/>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3</xdr:row>
      <xdr:rowOff>0</xdr:rowOff>
    </xdr:to>
    <xdr:sp fLocksText="0">
      <xdr:nvSpPr>
        <xdr:cNvPr id="1" name="Text 20"/>
        <xdr:cNvSpPr txBox="1">
          <a:spLocks noChangeArrowheads="1"/>
        </xdr:cNvSpPr>
      </xdr:nvSpPr>
      <xdr:spPr>
        <a:xfrm>
          <a:off x="0" y="457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L50"/>
  <sheetViews>
    <sheetView showGridLines="0" tabSelected="1" zoomScalePageLayoutView="0" workbookViewId="0" topLeftCell="A1">
      <selection activeCell="A1" sqref="A1"/>
    </sheetView>
  </sheetViews>
  <sheetFormatPr defaultColWidth="9.140625" defaultRowHeight="12.75"/>
  <cols>
    <col min="1" max="1" width="1.8515625" style="6" customWidth="1"/>
    <col min="2" max="2" width="32.00390625" style="6" customWidth="1"/>
    <col min="3" max="3" width="18.7109375" style="6" customWidth="1"/>
    <col min="4" max="4" width="13.7109375" style="6" customWidth="1"/>
    <col min="5" max="5" width="3.7109375" style="6" customWidth="1"/>
    <col min="6" max="6" width="18.8515625" style="6" customWidth="1"/>
    <col min="7" max="7" width="28.57421875" style="6" customWidth="1"/>
    <col min="8" max="8" width="13.7109375" style="6" customWidth="1"/>
    <col min="9" max="9" width="2.140625" style="6" customWidth="1"/>
    <col min="10" max="10" width="10.8515625" style="6" customWidth="1"/>
    <col min="11" max="11" width="9.140625" style="6" customWidth="1"/>
    <col min="12" max="12" width="6.7109375" style="6" customWidth="1"/>
    <col min="13" max="16384" width="9.140625" style="6" customWidth="1"/>
  </cols>
  <sheetData>
    <row r="1" spans="1:8" ht="12.75">
      <c r="A1" s="253" t="s">
        <v>127</v>
      </c>
      <c r="B1" s="254"/>
      <c r="C1" s="254"/>
      <c r="G1" s="253" t="s">
        <v>203</v>
      </c>
      <c r="H1" s="254"/>
    </row>
    <row r="2" spans="1:12" ht="12.75">
      <c r="A2" s="253" t="s">
        <v>113</v>
      </c>
      <c r="B2" s="255"/>
      <c r="C2" s="256"/>
      <c r="D2" s="398" t="s">
        <v>205</v>
      </c>
      <c r="E2" s="398"/>
      <c r="F2" s="398"/>
      <c r="G2" s="258" t="s">
        <v>204</v>
      </c>
      <c r="H2" s="259"/>
      <c r="I2" s="19"/>
      <c r="J2" s="19"/>
      <c r="K2" s="19"/>
      <c r="L2" s="19"/>
    </row>
    <row r="3" spans="1:12" ht="17.25" customHeight="1">
      <c r="A3" s="257" t="s">
        <v>111</v>
      </c>
      <c r="B3" s="257"/>
      <c r="C3" s="302"/>
      <c r="D3" s="399" t="s">
        <v>206</v>
      </c>
      <c r="E3" s="399"/>
      <c r="F3" s="399"/>
      <c r="G3" s="8"/>
      <c r="H3" s="174"/>
      <c r="I3" s="19"/>
      <c r="J3" s="19"/>
      <c r="K3" s="19"/>
      <c r="L3" s="19"/>
    </row>
    <row r="4" spans="4:12" ht="10.5" customHeight="1">
      <c r="D4" s="399" t="s">
        <v>207</v>
      </c>
      <c r="E4" s="399"/>
      <c r="F4" s="399"/>
      <c r="K4" s="252"/>
      <c r="L4" s="252"/>
    </row>
    <row r="5" spans="1:12" ht="18.75" customHeight="1">
      <c r="A5" s="384" t="s">
        <v>178</v>
      </c>
      <c r="B5" s="385"/>
      <c r="C5" s="385"/>
      <c r="D5" s="385"/>
      <c r="E5" s="385"/>
      <c r="F5" s="385"/>
      <c r="G5" s="385"/>
      <c r="H5" s="385"/>
      <c r="I5" s="385"/>
      <c r="J5" s="385"/>
      <c r="K5" s="252"/>
      <c r="L5" s="252"/>
    </row>
    <row r="6" spans="1:12" ht="15">
      <c r="A6" s="310"/>
      <c r="B6" s="311"/>
      <c r="D6" s="388">
        <v>40724</v>
      </c>
      <c r="E6" s="389"/>
      <c r="F6" s="389"/>
      <c r="G6" s="312"/>
      <c r="H6" s="311"/>
      <c r="I6" s="311"/>
      <c r="J6" s="311"/>
      <c r="K6" s="252"/>
      <c r="L6" s="252"/>
    </row>
    <row r="7" spans="1:12" ht="11.25">
      <c r="A7" s="386" t="s">
        <v>115</v>
      </c>
      <c r="B7" s="387"/>
      <c r="C7" s="387"/>
      <c r="D7" s="387"/>
      <c r="E7" s="387"/>
      <c r="F7" s="387"/>
      <c r="G7" s="387"/>
      <c r="H7" s="387"/>
      <c r="I7" s="387"/>
      <c r="J7" s="387"/>
      <c r="K7" s="19"/>
      <c r="L7" s="19"/>
    </row>
    <row r="8" spans="2:12" ht="6.75" customHeight="1">
      <c r="B8" s="19"/>
      <c r="C8" s="19"/>
      <c r="D8" s="19"/>
      <c r="E8" s="19"/>
      <c r="F8" s="19"/>
      <c r="G8" s="19"/>
      <c r="H8" s="19"/>
      <c r="I8" s="19"/>
      <c r="J8" s="19"/>
      <c r="K8" s="19"/>
      <c r="L8" s="19"/>
    </row>
    <row r="9" spans="2:12" ht="12.75">
      <c r="B9" s="77" t="s">
        <v>167</v>
      </c>
      <c r="C9" s="401" t="s">
        <v>273</v>
      </c>
      <c r="D9" s="402"/>
      <c r="E9" s="402"/>
      <c r="F9" s="402"/>
      <c r="G9" s="4"/>
      <c r="H9" s="329" t="s">
        <v>201</v>
      </c>
      <c r="I9" s="19"/>
      <c r="J9" s="19"/>
      <c r="K9" s="19"/>
      <c r="L9" s="19"/>
    </row>
    <row r="10" spans="2:12" ht="12.75">
      <c r="B10" s="77" t="s">
        <v>88</v>
      </c>
      <c r="C10" s="403" t="s">
        <v>274</v>
      </c>
      <c r="D10" s="403"/>
      <c r="E10" s="403"/>
      <c r="F10" s="404"/>
      <c r="G10" s="78"/>
      <c r="H10" s="323" t="s">
        <v>198</v>
      </c>
      <c r="I10" s="330" t="s">
        <v>272</v>
      </c>
      <c r="J10" s="324"/>
      <c r="K10" s="328"/>
      <c r="L10" s="19"/>
    </row>
    <row r="11" spans="2:12" ht="12.75">
      <c r="B11" s="77" t="s">
        <v>89</v>
      </c>
      <c r="C11" s="390" t="s">
        <v>443</v>
      </c>
      <c r="D11" s="391"/>
      <c r="E11" s="391"/>
      <c r="F11" s="391"/>
      <c r="G11" s="319"/>
      <c r="H11" s="323" t="s">
        <v>199</v>
      </c>
      <c r="I11" s="330"/>
      <c r="J11" s="19"/>
      <c r="K11" s="19"/>
      <c r="L11" s="19"/>
    </row>
    <row r="12" spans="2:9" ht="12.75">
      <c r="B12" s="77" t="s">
        <v>90</v>
      </c>
      <c r="C12" s="390"/>
      <c r="D12" s="390"/>
      <c r="E12" s="390"/>
      <c r="F12" s="391"/>
      <c r="G12" s="318"/>
      <c r="H12" s="323" t="s">
        <v>200</v>
      </c>
      <c r="I12" s="330"/>
    </row>
    <row r="13" spans="1:7" ht="12.75">
      <c r="A13" s="1"/>
      <c r="B13" s="78" t="s">
        <v>112</v>
      </c>
      <c r="C13" s="390" t="s">
        <v>275</v>
      </c>
      <c r="D13" s="390"/>
      <c r="E13" s="390"/>
      <c r="F13" s="391"/>
      <c r="G13" s="1"/>
    </row>
    <row r="14" spans="1:2" ht="4.5" customHeight="1">
      <c r="A14" s="1"/>
      <c r="B14" s="7"/>
    </row>
    <row r="15" spans="1:9" ht="12">
      <c r="A15" s="1"/>
      <c r="B15" s="65" t="s">
        <v>99</v>
      </c>
      <c r="C15" s="57"/>
      <c r="H15" s="5"/>
      <c r="I15" s="5"/>
    </row>
    <row r="16" spans="1:11" ht="36" customHeight="1">
      <c r="A16" s="1"/>
      <c r="B16" s="396" t="s">
        <v>96</v>
      </c>
      <c r="C16" s="397"/>
      <c r="D16" s="397"/>
      <c r="E16" s="80"/>
      <c r="F16" s="81"/>
      <c r="G16" s="81"/>
      <c r="H16" s="81"/>
      <c r="I16" s="69"/>
      <c r="J16" s="69"/>
      <c r="K16" s="64"/>
    </row>
    <row r="17" spans="1:9" ht="16.5" customHeight="1">
      <c r="A17" s="1"/>
      <c r="B17" s="82" t="s">
        <v>97</v>
      </c>
      <c r="C17" s="83"/>
      <c r="D17" s="84"/>
      <c r="E17" s="8"/>
      <c r="F17" s="8"/>
      <c r="G17" s="8"/>
      <c r="H17" s="9"/>
      <c r="I17" s="9"/>
    </row>
    <row r="18" spans="1:9" ht="3.75" customHeight="1">
      <c r="A18" s="1"/>
      <c r="B18" s="83"/>
      <c r="C18" s="83"/>
      <c r="D18" s="85"/>
      <c r="E18" s="8"/>
      <c r="F18" s="8"/>
      <c r="G18" s="8"/>
      <c r="H18" s="9"/>
      <c r="I18" s="9"/>
    </row>
    <row r="19" spans="2:9" ht="12">
      <c r="B19" s="242" t="s">
        <v>80</v>
      </c>
      <c r="C19" s="243"/>
      <c r="D19" s="244" t="s">
        <v>87</v>
      </c>
      <c r="E19" s="10"/>
      <c r="F19" s="394" t="s">
        <v>53</v>
      </c>
      <c r="G19" s="395"/>
      <c r="H19" s="161">
        <v>11</v>
      </c>
      <c r="I19" s="17"/>
    </row>
    <row r="20" spans="2:9" ht="12">
      <c r="B20" s="62" t="s">
        <v>138</v>
      </c>
      <c r="C20" s="63"/>
      <c r="D20" s="161">
        <v>0</v>
      </c>
      <c r="E20" s="11"/>
      <c r="F20" s="74" t="s">
        <v>54</v>
      </c>
      <c r="G20" s="75"/>
      <c r="H20" s="161">
        <v>3</v>
      </c>
      <c r="I20" s="21"/>
    </row>
    <row r="21" spans="2:9" ht="12">
      <c r="B21" s="62" t="s">
        <v>71</v>
      </c>
      <c r="C21" s="58"/>
      <c r="D21" s="162">
        <v>26346</v>
      </c>
      <c r="E21" s="9"/>
      <c r="F21" s="394" t="s">
        <v>170</v>
      </c>
      <c r="G21" s="395"/>
      <c r="H21" s="163">
        <v>720.64</v>
      </c>
      <c r="I21" s="22"/>
    </row>
    <row r="22" spans="2:9" ht="13.5" customHeight="1">
      <c r="B22" s="392" t="s">
        <v>139</v>
      </c>
      <c r="C22" s="393"/>
      <c r="D22" s="161">
        <v>9582142</v>
      </c>
      <c r="E22" s="18"/>
      <c r="F22" s="248" t="s">
        <v>52</v>
      </c>
      <c r="G22" s="249"/>
      <c r="H22" s="250"/>
      <c r="I22" s="22"/>
    </row>
    <row r="23" spans="2:12" ht="12">
      <c r="B23" s="392" t="s">
        <v>140</v>
      </c>
      <c r="C23" s="393"/>
      <c r="D23" s="161">
        <v>0</v>
      </c>
      <c r="F23" s="12" t="s">
        <v>55</v>
      </c>
      <c r="G23" s="68"/>
      <c r="H23" s="161">
        <v>54</v>
      </c>
      <c r="I23" s="1"/>
      <c r="L23" s="23"/>
    </row>
    <row r="24" spans="2:12" ht="12">
      <c r="B24" s="62" t="s">
        <v>141</v>
      </c>
      <c r="C24" s="63"/>
      <c r="D24" s="161">
        <v>3047863</v>
      </c>
      <c r="E24" s="1"/>
      <c r="F24" s="13" t="s">
        <v>56</v>
      </c>
      <c r="G24" s="72"/>
      <c r="H24" s="161"/>
      <c r="I24" s="1"/>
      <c r="L24" s="23"/>
    </row>
    <row r="25" spans="2:12" ht="12">
      <c r="B25" s="62" t="s">
        <v>79</v>
      </c>
      <c r="C25" s="63"/>
      <c r="D25" s="161">
        <v>0</v>
      </c>
      <c r="E25" s="1"/>
      <c r="F25" s="248" t="s">
        <v>51</v>
      </c>
      <c r="G25" s="249"/>
      <c r="H25" s="250"/>
      <c r="I25" s="1"/>
      <c r="L25" s="23"/>
    </row>
    <row r="26" spans="2:8" ht="12.75" thickBot="1">
      <c r="B26" s="187" t="s">
        <v>116</v>
      </c>
      <c r="C26" s="188"/>
      <c r="D26" s="189">
        <f>SUM(D20:D25)</f>
        <v>12656351</v>
      </c>
      <c r="E26" s="14"/>
      <c r="F26" s="12" t="s">
        <v>55</v>
      </c>
      <c r="G26" s="68"/>
      <c r="H26" s="161">
        <v>31</v>
      </c>
    </row>
    <row r="27" spans="6:11" ht="13.5" customHeight="1" thickBot="1" thickTop="1">
      <c r="F27" s="13" t="s">
        <v>56</v>
      </c>
      <c r="G27" s="72"/>
      <c r="H27" s="161">
        <v>21</v>
      </c>
      <c r="I27" s="1"/>
      <c r="J27" s="18"/>
      <c r="K27" s="136"/>
    </row>
    <row r="28" spans="2:11" ht="13.5" customHeight="1" thickTop="1">
      <c r="B28" s="245" t="s">
        <v>98</v>
      </c>
      <c r="C28" s="246"/>
      <c r="D28" s="247"/>
      <c r="E28" s="14"/>
      <c r="F28" s="248" t="s">
        <v>103</v>
      </c>
      <c r="G28" s="249"/>
      <c r="H28" s="251"/>
      <c r="I28" s="1"/>
      <c r="J28" s="70"/>
      <c r="K28" s="20"/>
    </row>
    <row r="29" spans="2:11" ht="12">
      <c r="B29" s="12" t="s">
        <v>57</v>
      </c>
      <c r="C29" s="68"/>
      <c r="D29" s="164">
        <v>47</v>
      </c>
      <c r="F29" s="12" t="s">
        <v>3</v>
      </c>
      <c r="G29" s="68"/>
      <c r="H29" s="177">
        <v>1.63</v>
      </c>
      <c r="I29" s="4"/>
      <c r="J29" s="86"/>
      <c r="K29" s="20"/>
    </row>
    <row r="30" spans="2:11" ht="13.5" customHeight="1">
      <c r="B30" s="12" t="s">
        <v>58</v>
      </c>
      <c r="C30" s="68"/>
      <c r="D30" s="164">
        <v>66</v>
      </c>
      <c r="F30" s="3" t="s">
        <v>43</v>
      </c>
      <c r="G30" s="3"/>
      <c r="H30" s="177">
        <v>0.25</v>
      </c>
      <c r="I30" s="4"/>
      <c r="J30" s="1"/>
      <c r="K30" s="20"/>
    </row>
    <row r="31" spans="2:11" ht="12">
      <c r="B31" s="12" t="s">
        <v>59</v>
      </c>
      <c r="C31" s="68"/>
      <c r="D31" s="164">
        <v>91</v>
      </c>
      <c r="F31" s="71" t="s">
        <v>171</v>
      </c>
      <c r="G31" s="73"/>
      <c r="H31" s="177">
        <v>0.5312</v>
      </c>
      <c r="I31" s="1"/>
      <c r="J31" s="1"/>
      <c r="K31" s="88"/>
    </row>
    <row r="32" spans="2:11" ht="12">
      <c r="B32" s="12" t="s">
        <v>60</v>
      </c>
      <c r="C32" s="68"/>
      <c r="D32" s="164">
        <v>88</v>
      </c>
      <c r="F32" s="12" t="s">
        <v>4</v>
      </c>
      <c r="G32" s="68"/>
      <c r="H32" s="177">
        <v>0.12</v>
      </c>
      <c r="I32" s="24"/>
      <c r="J32" s="1"/>
      <c r="K32" s="87"/>
    </row>
    <row r="33" spans="2:11" ht="12">
      <c r="B33" s="12" t="s">
        <v>61</v>
      </c>
      <c r="C33" s="68"/>
      <c r="D33" s="164">
        <v>68</v>
      </c>
      <c r="F33" s="12" t="s">
        <v>45</v>
      </c>
      <c r="G33" s="68"/>
      <c r="H33" s="177">
        <v>0.122</v>
      </c>
      <c r="I33" s="4"/>
      <c r="J33" s="1"/>
      <c r="K33" s="87"/>
    </row>
    <row r="34" spans="2:11" ht="12">
      <c r="B34" s="12" t="s">
        <v>62</v>
      </c>
      <c r="C34" s="68"/>
      <c r="D34" s="164">
        <v>64</v>
      </c>
      <c r="F34" s="12" t="s">
        <v>46</v>
      </c>
      <c r="G34" s="68"/>
      <c r="H34" s="177">
        <v>0.1591</v>
      </c>
      <c r="I34" s="4"/>
      <c r="J34" s="1"/>
      <c r="K34" s="87"/>
    </row>
    <row r="35" spans="2:11" ht="13.5" customHeight="1">
      <c r="B35" s="12" t="s">
        <v>63</v>
      </c>
      <c r="C35" s="68"/>
      <c r="D35" s="164">
        <v>66</v>
      </c>
      <c r="F35" s="12" t="s">
        <v>44</v>
      </c>
      <c r="G35" s="68"/>
      <c r="H35" s="177">
        <v>0.05</v>
      </c>
      <c r="I35" s="4"/>
      <c r="J35" s="1"/>
      <c r="K35" s="1"/>
    </row>
    <row r="36" spans="2:10" ht="12">
      <c r="B36" s="12" t="s">
        <v>64</v>
      </c>
      <c r="C36" s="68"/>
      <c r="D36" s="164">
        <v>62</v>
      </c>
      <c r="F36" s="3" t="s">
        <v>47</v>
      </c>
      <c r="G36" s="3"/>
      <c r="H36" s="177">
        <v>0.2387</v>
      </c>
      <c r="I36" s="24"/>
      <c r="J36" s="70"/>
    </row>
    <row r="37" spans="2:11" ht="12">
      <c r="B37" s="12" t="s">
        <v>65</v>
      </c>
      <c r="C37" s="68"/>
      <c r="D37" s="164">
        <v>65</v>
      </c>
      <c r="F37" s="71" t="s">
        <v>5</v>
      </c>
      <c r="G37" s="73"/>
      <c r="H37" s="177"/>
      <c r="I37" s="4"/>
      <c r="J37" s="86"/>
      <c r="K37" s="25"/>
    </row>
    <row r="38" spans="2:11" ht="12">
      <c r="B38" s="12" t="s">
        <v>66</v>
      </c>
      <c r="C38" s="68"/>
      <c r="D38" s="164">
        <v>58</v>
      </c>
      <c r="F38" s="12" t="s">
        <v>168</v>
      </c>
      <c r="G38" s="68"/>
      <c r="H38" s="177"/>
      <c r="I38" s="4"/>
      <c r="J38" s="1"/>
      <c r="K38" s="20"/>
    </row>
    <row r="39" spans="2:11" ht="12">
      <c r="B39" s="12" t="s">
        <v>74</v>
      </c>
      <c r="C39" s="68"/>
      <c r="D39" s="164">
        <v>125</v>
      </c>
      <c r="F39" s="12" t="s">
        <v>48</v>
      </c>
      <c r="G39" s="68"/>
      <c r="H39" s="177">
        <v>0.02</v>
      </c>
      <c r="I39" s="1"/>
      <c r="J39" s="1"/>
      <c r="K39" s="20"/>
    </row>
    <row r="40" spans="2:11" ht="12">
      <c r="B40" s="179" t="s">
        <v>117</v>
      </c>
      <c r="C40" s="180"/>
      <c r="D40" s="165">
        <f>SUM(D29:D39)</f>
        <v>800</v>
      </c>
      <c r="F40" s="12" t="s">
        <v>6</v>
      </c>
      <c r="G40" s="68"/>
      <c r="H40" s="177">
        <v>0.05</v>
      </c>
      <c r="I40" s="24"/>
      <c r="J40" s="1"/>
      <c r="K40" s="88"/>
    </row>
    <row r="41" spans="2:11" ht="12">
      <c r="B41" s="66" t="s">
        <v>67</v>
      </c>
      <c r="C41" s="59"/>
      <c r="D41" s="164"/>
      <c r="F41" s="71" t="s">
        <v>7</v>
      </c>
      <c r="G41" s="73"/>
      <c r="H41" s="177"/>
      <c r="I41" s="1"/>
      <c r="J41" s="1"/>
      <c r="K41" s="87"/>
    </row>
    <row r="42" spans="2:11" ht="12">
      <c r="B42" s="66" t="s">
        <v>68</v>
      </c>
      <c r="C42" s="59"/>
      <c r="D42" s="164"/>
      <c r="F42" s="12" t="s">
        <v>7</v>
      </c>
      <c r="G42" s="68"/>
      <c r="H42" s="177"/>
      <c r="I42" s="26"/>
      <c r="J42" s="1"/>
      <c r="K42" s="87"/>
    </row>
    <row r="43" spans="2:12" ht="12.75">
      <c r="B43" s="66" t="s">
        <v>69</v>
      </c>
      <c r="C43" s="59"/>
      <c r="D43" s="164"/>
      <c r="F43" s="316" t="s">
        <v>169</v>
      </c>
      <c r="G43" s="317"/>
      <c r="H43" s="166">
        <v>96341515</v>
      </c>
      <c r="I43" s="15"/>
      <c r="J43" s="1"/>
      <c r="K43" s="87"/>
      <c r="L43" s="20"/>
    </row>
    <row r="44" spans="2:12" ht="12.75">
      <c r="B44" s="67" t="s">
        <v>70</v>
      </c>
      <c r="C44" s="60"/>
      <c r="D44" s="164"/>
      <c r="F44" s="316" t="s">
        <v>72</v>
      </c>
      <c r="G44" s="317"/>
      <c r="H44" s="327">
        <f>(H43/H21)</f>
        <v>133688.82521092362</v>
      </c>
      <c r="I44" s="26"/>
      <c r="J44" s="112" t="str">
        <f>MID(C10,10,1)</f>
        <v>5</v>
      </c>
      <c r="K44" s="1"/>
      <c r="L44" s="20"/>
    </row>
    <row r="45" spans="2:10" ht="12.75">
      <c r="B45" s="66" t="s">
        <v>73</v>
      </c>
      <c r="C45" s="59"/>
      <c r="D45" s="164"/>
      <c r="F45" s="325" t="s">
        <v>197</v>
      </c>
      <c r="G45" s="326"/>
      <c r="H45" s="332">
        <f>IF(I10="x",H43*0.069,IF(I11="x",H43*0.069,IF(I12="x",H43*0.138,"Please Check District Type")))</f>
        <v>6647564.535</v>
      </c>
      <c r="I45" s="27"/>
      <c r="J45" s="112">
        <f>IF(J44="2",(H43*1.38),(H43*0.069))</f>
        <v>6647564.535</v>
      </c>
    </row>
    <row r="46" spans="2:10" ht="13.5" thickBot="1">
      <c r="B46" s="181" t="s">
        <v>118</v>
      </c>
      <c r="C46" s="182"/>
      <c r="D46" s="183">
        <f>SUM(D41:D45)</f>
        <v>0</v>
      </c>
      <c r="F46" s="382" t="s">
        <v>195</v>
      </c>
      <c r="G46" s="400"/>
      <c r="H46" s="166">
        <v>3099346</v>
      </c>
      <c r="J46" s="113"/>
    </row>
    <row r="47" spans="2:12" ht="14.25" thickBot="1" thickTop="1">
      <c r="B47" s="184" t="s">
        <v>119</v>
      </c>
      <c r="C47" s="185"/>
      <c r="D47" s="186">
        <f>SUM(D40,D46)</f>
        <v>800</v>
      </c>
      <c r="F47" s="382" t="s">
        <v>196</v>
      </c>
      <c r="G47" s="383"/>
      <c r="H47" s="331">
        <f>(H46/H45)</f>
        <v>0.4662378204350896</v>
      </c>
      <c r="I47" s="28"/>
      <c r="L47" s="28"/>
    </row>
    <row r="48" ht="12" thickTop="1">
      <c r="C48" s="61"/>
    </row>
    <row r="49" spans="2:12" ht="9" customHeight="1">
      <c r="B49" s="61" t="s">
        <v>202</v>
      </c>
      <c r="I49" s="29"/>
      <c r="L49" s="29"/>
    </row>
    <row r="50" ht="9.75" customHeight="1">
      <c r="B50" s="279"/>
    </row>
    <row r="51" ht="9.75" customHeight="1"/>
    <row r="52" ht="9.75" customHeight="1"/>
    <row r="53" ht="17.25" customHeight="1"/>
  </sheetData>
  <sheetProtection password="BA35" sheet="1"/>
  <mergeCells count="18">
    <mergeCell ref="D2:F2"/>
    <mergeCell ref="D3:F3"/>
    <mergeCell ref="D4:F4"/>
    <mergeCell ref="F46:G46"/>
    <mergeCell ref="C11:F11"/>
    <mergeCell ref="C9:F9"/>
    <mergeCell ref="C10:F10"/>
    <mergeCell ref="B23:C23"/>
    <mergeCell ref="F47:G47"/>
    <mergeCell ref="A5:J5"/>
    <mergeCell ref="A7:J7"/>
    <mergeCell ref="D6:F6"/>
    <mergeCell ref="C12:F12"/>
    <mergeCell ref="C13:F13"/>
    <mergeCell ref="B22:C22"/>
    <mergeCell ref="F21:G21"/>
    <mergeCell ref="F19:G19"/>
    <mergeCell ref="B16:D16"/>
  </mergeCells>
  <printOptions headings="1"/>
  <pageMargins left="0.43" right="0.18" top="0.37" bottom="0.24" header="0.17" footer="0.17"/>
  <pageSetup horizontalDpi="600" verticalDpi="600" orientation="landscape" scale="88" r:id="rId4"/>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K35"/>
  <sheetViews>
    <sheetView showGridLines="0" zoomScalePageLayoutView="0" workbookViewId="0" topLeftCell="A1">
      <pane ySplit="5" topLeftCell="A21" activePane="bottomLeft" state="frozen"/>
      <selection pane="topLeft" activeCell="B27" sqref="B27"/>
      <selection pane="bottomLeft" activeCell="B27" sqref="B27"/>
    </sheetView>
  </sheetViews>
  <sheetFormatPr defaultColWidth="8.7109375" defaultRowHeight="12.75"/>
  <cols>
    <col min="1" max="1" width="36.00390625" style="36" customWidth="1"/>
    <col min="2" max="2" width="4.7109375" style="36" customWidth="1"/>
    <col min="3" max="9" width="13.7109375" style="36" customWidth="1"/>
    <col min="10" max="11" width="13.7109375" style="56" customWidth="1"/>
    <col min="12" max="12" width="3.28125" style="36" customWidth="1"/>
    <col min="13" max="13" width="4.421875" style="36" customWidth="1"/>
    <col min="14" max="16384" width="8.7109375" style="36" customWidth="1"/>
  </cols>
  <sheetData>
    <row r="1" spans="1:11" ht="12">
      <c r="A1" s="398" t="s">
        <v>191</v>
      </c>
      <c r="B1" s="398"/>
      <c r="C1" s="398"/>
      <c r="D1" s="398"/>
      <c r="E1" s="398"/>
      <c r="F1" s="398"/>
      <c r="G1" s="398"/>
      <c r="H1" s="398"/>
      <c r="I1" s="398"/>
      <c r="J1" s="398"/>
      <c r="K1" s="398"/>
    </row>
    <row r="2" spans="1:11" ht="12">
      <c r="A2" s="405" t="s">
        <v>192</v>
      </c>
      <c r="B2" s="405"/>
      <c r="C2" s="405"/>
      <c r="D2" s="405"/>
      <c r="E2" s="405"/>
      <c r="F2" s="405"/>
      <c r="G2" s="405"/>
      <c r="H2" s="405"/>
      <c r="I2" s="405"/>
      <c r="J2" s="405"/>
      <c r="K2" s="405"/>
    </row>
    <row r="3" spans="1:11" ht="12">
      <c r="A3" s="301"/>
      <c r="B3" s="301"/>
      <c r="C3" s="301"/>
      <c r="D3" s="301"/>
      <c r="E3" s="301"/>
      <c r="F3" s="301"/>
      <c r="G3" s="301"/>
      <c r="H3" s="301"/>
      <c r="I3" s="301"/>
      <c r="J3" s="301"/>
      <c r="K3" s="301"/>
    </row>
    <row r="4" spans="1:11" ht="11.25" customHeight="1">
      <c r="A4" s="34"/>
      <c r="B4" s="290"/>
      <c r="C4" s="291" t="s">
        <v>30</v>
      </c>
      <c r="D4" s="291" t="s">
        <v>31</v>
      </c>
      <c r="E4" s="291" t="s">
        <v>32</v>
      </c>
      <c r="F4" s="291" t="s">
        <v>33</v>
      </c>
      <c r="G4" s="291" t="s">
        <v>34</v>
      </c>
      <c r="H4" s="291" t="s">
        <v>35</v>
      </c>
      <c r="I4" s="291" t="s">
        <v>36</v>
      </c>
      <c r="J4" s="291" t="s">
        <v>37</v>
      </c>
      <c r="K4" s="291" t="s">
        <v>38</v>
      </c>
    </row>
    <row r="5" spans="1:11" ht="33.75">
      <c r="A5" s="295" t="s">
        <v>1</v>
      </c>
      <c r="B5" s="292" t="s">
        <v>159</v>
      </c>
      <c r="C5" s="293" t="s">
        <v>10</v>
      </c>
      <c r="D5" s="294" t="s">
        <v>50</v>
      </c>
      <c r="E5" s="293" t="s">
        <v>142</v>
      </c>
      <c r="F5" s="293" t="s">
        <v>11</v>
      </c>
      <c r="G5" s="294" t="s">
        <v>40</v>
      </c>
      <c r="H5" s="294" t="s">
        <v>143</v>
      </c>
      <c r="I5" s="293" t="s">
        <v>41</v>
      </c>
      <c r="J5" s="293" t="s">
        <v>144</v>
      </c>
      <c r="K5" s="294" t="s">
        <v>42</v>
      </c>
    </row>
    <row r="6" spans="1:11" s="39" customFormat="1" ht="13.5" customHeight="1">
      <c r="A6" s="217" t="s">
        <v>29</v>
      </c>
      <c r="B6" s="218"/>
      <c r="C6" s="37"/>
      <c r="D6" s="38"/>
      <c r="E6" s="38"/>
      <c r="F6" s="38"/>
      <c r="G6" s="38"/>
      <c r="H6" s="38"/>
      <c r="I6" s="38"/>
      <c r="J6" s="38"/>
      <c r="K6" s="38"/>
    </row>
    <row r="7" spans="1:11" s="42" customFormat="1" ht="13.5" customHeight="1">
      <c r="A7" s="40" t="s">
        <v>145</v>
      </c>
      <c r="B7" s="41" t="s">
        <v>0</v>
      </c>
      <c r="C7" s="137">
        <v>958814</v>
      </c>
      <c r="D7" s="137">
        <v>143778</v>
      </c>
      <c r="E7" s="137">
        <v>59658</v>
      </c>
      <c r="F7" s="137">
        <v>174966</v>
      </c>
      <c r="G7" s="137">
        <v>214866</v>
      </c>
      <c r="H7" s="137">
        <v>0</v>
      </c>
      <c r="I7" s="137">
        <v>1914143</v>
      </c>
      <c r="J7" s="137">
        <v>204698</v>
      </c>
      <c r="K7" s="137">
        <v>1149339</v>
      </c>
    </row>
    <row r="8" spans="1:11" s="42" customFormat="1" ht="12">
      <c r="A8" s="40" t="s">
        <v>15</v>
      </c>
      <c r="B8" s="46">
        <v>120</v>
      </c>
      <c r="C8" s="137"/>
      <c r="D8" s="137"/>
      <c r="E8" s="137"/>
      <c r="F8" s="137"/>
      <c r="G8" s="137"/>
      <c r="H8" s="137"/>
      <c r="I8" s="137"/>
      <c r="J8" s="137"/>
      <c r="K8" s="138"/>
    </row>
    <row r="9" spans="1:11" s="42" customFormat="1" ht="12">
      <c r="A9" s="43" t="s">
        <v>128</v>
      </c>
      <c r="B9" s="44">
        <v>130</v>
      </c>
      <c r="C9" s="137"/>
      <c r="D9" s="137"/>
      <c r="E9" s="137"/>
      <c r="F9" s="137"/>
      <c r="G9" s="137"/>
      <c r="H9" s="137"/>
      <c r="I9" s="137"/>
      <c r="J9" s="137"/>
      <c r="K9" s="138"/>
    </row>
    <row r="10" spans="1:11" s="42" customFormat="1" ht="12">
      <c r="A10" s="43" t="s">
        <v>146</v>
      </c>
      <c r="B10" s="44">
        <v>140</v>
      </c>
      <c r="C10" s="137"/>
      <c r="D10" s="137"/>
      <c r="E10" s="280"/>
      <c r="F10" s="137"/>
      <c r="G10" s="167"/>
      <c r="H10" s="137"/>
      <c r="I10" s="166"/>
      <c r="J10" s="281"/>
      <c r="K10" s="281"/>
    </row>
    <row r="11" spans="1:11" s="42" customFormat="1" ht="12">
      <c r="A11" s="43" t="s">
        <v>147</v>
      </c>
      <c r="B11" s="44">
        <v>150</v>
      </c>
      <c r="C11" s="280"/>
      <c r="D11" s="137"/>
      <c r="E11" s="281"/>
      <c r="F11" s="137"/>
      <c r="G11" s="281"/>
      <c r="H11" s="281"/>
      <c r="I11" s="166"/>
      <c r="J11" s="281"/>
      <c r="K11" s="281"/>
    </row>
    <row r="12" spans="1:11" ht="12">
      <c r="A12" s="45" t="s">
        <v>148</v>
      </c>
      <c r="B12" s="44">
        <v>160</v>
      </c>
      <c r="C12" s="137"/>
      <c r="D12" s="280"/>
      <c r="E12" s="281"/>
      <c r="F12" s="137"/>
      <c r="G12" s="281"/>
      <c r="H12" s="281"/>
      <c r="I12" s="137"/>
      <c r="J12" s="281"/>
      <c r="K12" s="281"/>
    </row>
    <row r="13" spans="1:11" ht="12">
      <c r="A13" s="43" t="s">
        <v>14</v>
      </c>
      <c r="B13" s="46">
        <v>170</v>
      </c>
      <c r="C13" s="137"/>
      <c r="D13" s="137"/>
      <c r="E13" s="281"/>
      <c r="F13" s="280"/>
      <c r="G13" s="281"/>
      <c r="H13" s="281"/>
      <c r="I13" s="137"/>
      <c r="J13" s="281"/>
      <c r="K13" s="281"/>
    </row>
    <row r="14" spans="1:11" ht="12">
      <c r="A14" s="47" t="s">
        <v>149</v>
      </c>
      <c r="B14" s="46">
        <v>180</v>
      </c>
      <c r="C14" s="137">
        <v>534</v>
      </c>
      <c r="D14" s="137"/>
      <c r="E14" s="280"/>
      <c r="F14" s="137"/>
      <c r="G14" s="281"/>
      <c r="H14" s="281"/>
      <c r="I14" s="137"/>
      <c r="J14" s="281"/>
      <c r="K14" s="281"/>
    </row>
    <row r="15" spans="1:11" ht="12">
      <c r="A15" s="47" t="s">
        <v>16</v>
      </c>
      <c r="B15" s="46">
        <v>190</v>
      </c>
      <c r="C15" s="137"/>
      <c r="D15" s="137"/>
      <c r="E15" s="137"/>
      <c r="F15" s="137"/>
      <c r="G15" s="137"/>
      <c r="H15" s="137"/>
      <c r="I15" s="137"/>
      <c r="J15" s="137"/>
      <c r="K15" s="137"/>
    </row>
    <row r="16" spans="1:11" ht="12.75" thickBot="1">
      <c r="A16" s="285" t="s">
        <v>120</v>
      </c>
      <c r="B16" s="190"/>
      <c r="C16" s="139">
        <f aca="true" t="shared" si="0" ref="C16:K16">SUM(C7:C15)</f>
        <v>959348</v>
      </c>
      <c r="D16" s="139">
        <f t="shared" si="0"/>
        <v>143778</v>
      </c>
      <c r="E16" s="139">
        <f t="shared" si="0"/>
        <v>59658</v>
      </c>
      <c r="F16" s="139">
        <f t="shared" si="0"/>
        <v>174966</v>
      </c>
      <c r="G16" s="139">
        <f t="shared" si="0"/>
        <v>214866</v>
      </c>
      <c r="H16" s="139">
        <f t="shared" si="0"/>
        <v>0</v>
      </c>
      <c r="I16" s="139">
        <f t="shared" si="0"/>
        <v>1914143</v>
      </c>
      <c r="J16" s="139">
        <f t="shared" si="0"/>
        <v>204698</v>
      </c>
      <c r="K16" s="139">
        <f t="shared" si="0"/>
        <v>1149339</v>
      </c>
    </row>
    <row r="17" spans="1:11" ht="13.5" customHeight="1" thickTop="1">
      <c r="A17" s="219" t="s">
        <v>28</v>
      </c>
      <c r="B17" s="220"/>
      <c r="C17" s="140"/>
      <c r="D17" s="140"/>
      <c r="E17" s="140"/>
      <c r="F17" s="140"/>
      <c r="G17" s="140"/>
      <c r="H17" s="140"/>
      <c r="I17" s="140"/>
      <c r="J17" s="141"/>
      <c r="K17" s="140"/>
    </row>
    <row r="18" spans="1:11" ht="12">
      <c r="A18" s="48" t="s">
        <v>150</v>
      </c>
      <c r="B18" s="46">
        <v>410</v>
      </c>
      <c r="C18" s="142"/>
      <c r="D18" s="142"/>
      <c r="E18" s="142"/>
      <c r="F18" s="142"/>
      <c r="G18" s="142"/>
      <c r="H18" s="142"/>
      <c r="I18" s="141"/>
      <c r="J18" s="142"/>
      <c r="K18" s="142"/>
    </row>
    <row r="19" spans="1:11" ht="12">
      <c r="A19" s="49" t="s">
        <v>151</v>
      </c>
      <c r="B19" s="50">
        <v>420</v>
      </c>
      <c r="C19" s="142"/>
      <c r="D19" s="142"/>
      <c r="E19" s="142"/>
      <c r="F19" s="142"/>
      <c r="G19" s="142"/>
      <c r="H19" s="288"/>
      <c r="I19" s="143"/>
      <c r="J19" s="142"/>
      <c r="K19" s="142"/>
    </row>
    <row r="20" spans="1:11" ht="12">
      <c r="A20" s="49" t="s">
        <v>153</v>
      </c>
      <c r="B20" s="50">
        <v>430</v>
      </c>
      <c r="C20" s="142"/>
      <c r="D20" s="142"/>
      <c r="E20" s="142"/>
      <c r="F20" s="142"/>
      <c r="G20" s="142"/>
      <c r="H20" s="143"/>
      <c r="I20" s="143"/>
      <c r="J20" s="143"/>
      <c r="K20" s="142"/>
    </row>
    <row r="21" spans="1:11" ht="12">
      <c r="A21" s="49" t="s">
        <v>152</v>
      </c>
      <c r="B21" s="50">
        <v>440</v>
      </c>
      <c r="C21" s="142"/>
      <c r="D21" s="142"/>
      <c r="E21" s="142"/>
      <c r="F21" s="142"/>
      <c r="G21" s="142"/>
      <c r="H21" s="143"/>
      <c r="I21" s="143"/>
      <c r="J21" s="143"/>
      <c r="K21" s="142"/>
    </row>
    <row r="22" spans="1:11" ht="12">
      <c r="A22" s="49" t="s">
        <v>154</v>
      </c>
      <c r="B22" s="50">
        <v>460</v>
      </c>
      <c r="C22" s="142"/>
      <c r="D22" s="142"/>
      <c r="E22" s="288"/>
      <c r="F22" s="142"/>
      <c r="G22" s="288"/>
      <c r="H22" s="288"/>
      <c r="I22" s="143"/>
      <c r="J22" s="143"/>
      <c r="K22" s="143"/>
    </row>
    <row r="23" spans="1:11" ht="12">
      <c r="A23" s="51" t="s">
        <v>155</v>
      </c>
      <c r="B23" s="50">
        <v>470</v>
      </c>
      <c r="C23" s="142"/>
      <c r="D23" s="142"/>
      <c r="E23" s="142"/>
      <c r="F23" s="142"/>
      <c r="G23" s="142"/>
      <c r="H23" s="143"/>
      <c r="I23" s="143"/>
      <c r="J23" s="142"/>
      <c r="K23" s="143"/>
    </row>
    <row r="24" spans="1:11" ht="12">
      <c r="A24" s="52" t="s">
        <v>156</v>
      </c>
      <c r="B24" s="53">
        <v>480</v>
      </c>
      <c r="C24" s="288"/>
      <c r="D24" s="142"/>
      <c r="E24" s="143"/>
      <c r="F24" s="142"/>
      <c r="G24" s="143"/>
      <c r="H24" s="143"/>
      <c r="I24" s="143"/>
      <c r="J24" s="143"/>
      <c r="K24" s="142"/>
    </row>
    <row r="25" spans="1:11" ht="12">
      <c r="A25" s="52" t="s">
        <v>157</v>
      </c>
      <c r="B25" s="53">
        <v>490</v>
      </c>
      <c r="C25" s="142"/>
      <c r="D25" s="288"/>
      <c r="E25" s="143"/>
      <c r="F25" s="142"/>
      <c r="G25" s="143"/>
      <c r="H25" s="143"/>
      <c r="I25" s="143"/>
      <c r="J25" s="143"/>
      <c r="K25" s="142"/>
    </row>
    <row r="26" spans="1:11" ht="12">
      <c r="A26" s="52" t="s">
        <v>39</v>
      </c>
      <c r="B26" s="53">
        <v>493</v>
      </c>
      <c r="C26" s="142"/>
      <c r="D26" s="142"/>
      <c r="E26" s="143"/>
      <c r="F26" s="288"/>
      <c r="G26" s="143"/>
      <c r="H26" s="143"/>
      <c r="I26" s="143"/>
      <c r="J26" s="143"/>
      <c r="K26" s="142"/>
    </row>
    <row r="27" spans="1:11" ht="12">
      <c r="A27" s="286" t="s">
        <v>158</v>
      </c>
      <c r="B27" s="282"/>
      <c r="C27" s="289">
        <f>SUM(C18:C26)</f>
        <v>0</v>
      </c>
      <c r="D27" s="289">
        <f aca="true" t="shared" si="1" ref="D27:K27">SUM(D18:D26)</f>
        <v>0</v>
      </c>
      <c r="E27" s="289">
        <f t="shared" si="1"/>
        <v>0</v>
      </c>
      <c r="F27" s="289">
        <f t="shared" si="1"/>
        <v>0</v>
      </c>
      <c r="G27" s="289">
        <f t="shared" si="1"/>
        <v>0</v>
      </c>
      <c r="H27" s="289">
        <f t="shared" si="1"/>
        <v>0</v>
      </c>
      <c r="I27" s="289">
        <f t="shared" si="1"/>
        <v>0</v>
      </c>
      <c r="J27" s="289">
        <f t="shared" si="1"/>
        <v>0</v>
      </c>
      <c r="K27" s="289">
        <f t="shared" si="1"/>
        <v>0</v>
      </c>
    </row>
    <row r="28" spans="1:11" ht="13.5" customHeight="1">
      <c r="A28" s="221" t="s">
        <v>17</v>
      </c>
      <c r="B28" s="222"/>
      <c r="C28" s="140"/>
      <c r="D28" s="141"/>
      <c r="E28" s="141"/>
      <c r="F28" s="141"/>
      <c r="G28" s="141"/>
      <c r="H28" s="141"/>
      <c r="I28" s="141"/>
      <c r="J28" s="141"/>
      <c r="K28" s="141"/>
    </row>
    <row r="29" spans="1:11" ht="12">
      <c r="A29" s="49" t="s">
        <v>180</v>
      </c>
      <c r="B29" s="50">
        <v>511</v>
      </c>
      <c r="C29" s="297"/>
      <c r="D29" s="297"/>
      <c r="E29" s="297"/>
      <c r="F29" s="297"/>
      <c r="G29" s="297"/>
      <c r="H29" s="297"/>
      <c r="I29" s="141"/>
      <c r="J29" s="314"/>
      <c r="K29" s="314"/>
    </row>
    <row r="30" spans="1:11" ht="13.5" customHeight="1" thickBot="1">
      <c r="A30" s="287" t="s">
        <v>121</v>
      </c>
      <c r="B30" s="193"/>
      <c r="C30" s="139">
        <f aca="true" t="shared" si="2" ref="C30:H30">SUM(C27:C29)</f>
        <v>0</v>
      </c>
      <c r="D30" s="139">
        <f t="shared" si="2"/>
        <v>0</v>
      </c>
      <c r="E30" s="139">
        <f t="shared" si="2"/>
        <v>0</v>
      </c>
      <c r="F30" s="139">
        <f t="shared" si="2"/>
        <v>0</v>
      </c>
      <c r="G30" s="139">
        <f t="shared" si="2"/>
        <v>0</v>
      </c>
      <c r="H30" s="139">
        <f t="shared" si="2"/>
        <v>0</v>
      </c>
      <c r="I30" s="315">
        <f>I27</f>
        <v>0</v>
      </c>
      <c r="J30" s="139">
        <f>SUM(J27:J29)</f>
        <v>0</v>
      </c>
      <c r="K30" s="139">
        <f>SUM(K27:K29)</f>
        <v>0</v>
      </c>
    </row>
    <row r="31" spans="1:11" ht="12.75" thickTop="1">
      <c r="A31" s="191" t="s">
        <v>18</v>
      </c>
      <c r="B31" s="192">
        <v>714</v>
      </c>
      <c r="C31" s="144">
        <v>19602</v>
      </c>
      <c r="D31" s="333"/>
      <c r="E31" s="144"/>
      <c r="F31" s="144"/>
      <c r="G31" s="144"/>
      <c r="H31" s="144"/>
      <c r="I31" s="144"/>
      <c r="J31" s="144"/>
      <c r="K31" s="144"/>
    </row>
    <row r="32" spans="1:11" ht="12">
      <c r="A32" s="52" t="s">
        <v>19</v>
      </c>
      <c r="B32" s="53">
        <v>730</v>
      </c>
      <c r="C32" s="142">
        <v>939746</v>
      </c>
      <c r="D32" s="334">
        <v>143778</v>
      </c>
      <c r="E32" s="142">
        <v>59658</v>
      </c>
      <c r="F32" s="142">
        <v>174966</v>
      </c>
      <c r="G32" s="142">
        <v>214886</v>
      </c>
      <c r="H32" s="142"/>
      <c r="I32" s="142">
        <v>1914143</v>
      </c>
      <c r="J32" s="142">
        <v>204698</v>
      </c>
      <c r="K32" s="142">
        <v>1149339</v>
      </c>
    </row>
    <row r="33" spans="1:11" ht="12">
      <c r="A33" s="52" t="s">
        <v>20</v>
      </c>
      <c r="B33" s="296"/>
      <c r="C33" s="140"/>
      <c r="D33" s="141"/>
      <c r="E33" s="141"/>
      <c r="F33" s="141"/>
      <c r="G33" s="141"/>
      <c r="H33" s="141"/>
      <c r="I33" s="141"/>
      <c r="J33" s="141"/>
      <c r="K33" s="141"/>
    </row>
    <row r="34" spans="1:11" ht="12.75" thickBot="1">
      <c r="A34" s="194" t="s">
        <v>122</v>
      </c>
      <c r="B34" s="193"/>
      <c r="C34" s="139">
        <f>SUM(C30:C32)</f>
        <v>959348</v>
      </c>
      <c r="D34" s="139">
        <f aca="true" t="shared" si="3" ref="D34:K34">SUM(D30:D32)</f>
        <v>143778</v>
      </c>
      <c r="E34" s="139">
        <f t="shared" si="3"/>
        <v>59658</v>
      </c>
      <c r="F34" s="139">
        <f t="shared" si="3"/>
        <v>174966</v>
      </c>
      <c r="G34" s="139">
        <f t="shared" si="3"/>
        <v>214886</v>
      </c>
      <c r="H34" s="139">
        <f t="shared" si="3"/>
        <v>0</v>
      </c>
      <c r="I34" s="139">
        <f t="shared" si="3"/>
        <v>1914143</v>
      </c>
      <c r="J34" s="139">
        <f t="shared" si="3"/>
        <v>204698</v>
      </c>
      <c r="K34" s="139">
        <f t="shared" si="3"/>
        <v>1149339</v>
      </c>
    </row>
    <row r="35" ht="13.5" customHeight="1" thickTop="1">
      <c r="A35" s="55"/>
    </row>
  </sheetData>
  <sheetProtection password="BA35" sheet="1" objects="1" scenarios="1"/>
  <mergeCells count="2">
    <mergeCell ref="A1:K1"/>
    <mergeCell ref="A2:K2"/>
  </mergeCells>
  <printOptions headings="1"/>
  <pageMargins left="0" right="0" top="0.47" bottom="0.47" header="0.17" footer="0.18"/>
  <pageSetup firstPageNumber="2" useFirstPageNumber="1" horizontalDpi="600" verticalDpi="600" orientation="landscape" scale="82" r:id="rId4"/>
  <headerFooter alignWithMargins="0">
    <oddHeader>&amp;L&amp;9Page &amp;P&amp;R&amp;9  Page &amp;P</oddHeader>
    <oddFooter>&amp;L&amp;F&amp;R
</oddFooter>
  </headerFooter>
  <drawing r:id="rId3"/>
  <legacyDrawing r:id="rId2"/>
</worksheet>
</file>

<file path=xl/worksheets/sheet3.xml><?xml version="1.0" encoding="utf-8"?>
<worksheet xmlns="http://schemas.openxmlformats.org/spreadsheetml/2006/main" xmlns:r="http://schemas.openxmlformats.org/officeDocument/2006/relationships">
  <dimension ref="A1:K31"/>
  <sheetViews>
    <sheetView showGridLines="0" zoomScalePageLayoutView="0" workbookViewId="0" topLeftCell="A1">
      <pane ySplit="3" topLeftCell="A4" activePane="bottomLeft" state="frozen"/>
      <selection pane="topLeft" activeCell="B27" sqref="B27"/>
      <selection pane="bottomLeft" activeCell="A27" sqref="A27:B27"/>
    </sheetView>
  </sheetViews>
  <sheetFormatPr defaultColWidth="8.7109375" defaultRowHeight="12.75"/>
  <cols>
    <col min="1" max="1" width="36.00390625" style="36" customWidth="1"/>
    <col min="2" max="2" width="4.7109375" style="36" customWidth="1"/>
    <col min="3" max="9" width="13.7109375" style="36" customWidth="1"/>
    <col min="10" max="11" width="13.7109375" style="56" customWidth="1"/>
    <col min="12" max="12" width="3.28125" style="36" customWidth="1"/>
    <col min="13" max="13" width="4.421875" style="36" customWidth="1"/>
    <col min="14" max="16384" width="8.7109375" style="36" customWidth="1"/>
  </cols>
  <sheetData>
    <row r="1" spans="1:11" ht="12">
      <c r="A1" s="398" t="s">
        <v>172</v>
      </c>
      <c r="B1" s="398"/>
      <c r="C1" s="398"/>
      <c r="D1" s="398"/>
      <c r="E1" s="398"/>
      <c r="F1" s="398"/>
      <c r="G1" s="398"/>
      <c r="H1" s="398"/>
      <c r="I1" s="398"/>
      <c r="J1" s="398"/>
      <c r="K1" s="398"/>
    </row>
    <row r="2" spans="1:11" ht="12">
      <c r="A2" s="405" t="s">
        <v>181</v>
      </c>
      <c r="B2" s="405"/>
      <c r="C2" s="405"/>
      <c r="D2" s="405"/>
      <c r="E2" s="405"/>
      <c r="F2" s="405"/>
      <c r="G2" s="405"/>
      <c r="H2" s="405"/>
      <c r="I2" s="405"/>
      <c r="J2" s="405"/>
      <c r="K2" s="405"/>
    </row>
    <row r="3" spans="1:11" ht="12">
      <c r="A3" s="301"/>
      <c r="B3" s="301"/>
      <c r="C3" s="301"/>
      <c r="D3" s="301"/>
      <c r="E3" s="301"/>
      <c r="F3" s="301"/>
      <c r="G3" s="301"/>
      <c r="H3" s="301"/>
      <c r="I3" s="301"/>
      <c r="J3" s="301"/>
      <c r="K3" s="301"/>
    </row>
    <row r="4" spans="1:11" s="79" customFormat="1" ht="12" customHeight="1">
      <c r="A4" s="34"/>
      <c r="B4" s="35"/>
      <c r="C4" s="291" t="s">
        <v>30</v>
      </c>
      <c r="D4" s="291" t="s">
        <v>31</v>
      </c>
      <c r="E4" s="291" t="s">
        <v>32</v>
      </c>
      <c r="F4" s="291" t="s">
        <v>33</v>
      </c>
      <c r="G4" s="291" t="s">
        <v>34</v>
      </c>
      <c r="H4" s="291" t="s">
        <v>35</v>
      </c>
      <c r="I4" s="291" t="s">
        <v>36</v>
      </c>
      <c r="J4" s="291" t="s">
        <v>37</v>
      </c>
      <c r="K4" s="291" t="s">
        <v>38</v>
      </c>
    </row>
    <row r="5" spans="1:11" ht="33.75">
      <c r="A5" s="295" t="s">
        <v>1</v>
      </c>
      <c r="B5" s="292" t="s">
        <v>159</v>
      </c>
      <c r="C5" s="293" t="s">
        <v>10</v>
      </c>
      <c r="D5" s="294" t="s">
        <v>50</v>
      </c>
      <c r="E5" s="293" t="s">
        <v>142</v>
      </c>
      <c r="F5" s="293" t="s">
        <v>11</v>
      </c>
      <c r="G5" s="294" t="s">
        <v>40</v>
      </c>
      <c r="H5" s="294" t="s">
        <v>143</v>
      </c>
      <c r="I5" s="293" t="s">
        <v>41</v>
      </c>
      <c r="J5" s="293" t="s">
        <v>144</v>
      </c>
      <c r="K5" s="294" t="s">
        <v>42</v>
      </c>
    </row>
    <row r="6" spans="1:11" ht="13.5" customHeight="1">
      <c r="A6" s="223" t="s">
        <v>13</v>
      </c>
      <c r="B6" s="224"/>
      <c r="C6" s="135"/>
      <c r="D6" s="135"/>
      <c r="E6" s="135"/>
      <c r="F6" s="135"/>
      <c r="G6" s="135"/>
      <c r="H6" s="135"/>
      <c r="I6" s="135"/>
      <c r="J6" s="135"/>
      <c r="K6" s="135"/>
    </row>
    <row r="7" spans="1:11" ht="13.5" customHeight="1">
      <c r="A7" s="227" t="s">
        <v>21</v>
      </c>
      <c r="B7" s="228">
        <v>1000</v>
      </c>
      <c r="C7" s="145">
        <v>2556539</v>
      </c>
      <c r="D7" s="145">
        <v>545251</v>
      </c>
      <c r="E7" s="145">
        <v>519203</v>
      </c>
      <c r="F7" s="145">
        <v>118083</v>
      </c>
      <c r="G7" s="145">
        <v>300599</v>
      </c>
      <c r="H7" s="145"/>
      <c r="I7" s="145">
        <v>61007</v>
      </c>
      <c r="J7" s="145">
        <v>235742</v>
      </c>
      <c r="K7" s="145">
        <v>53127</v>
      </c>
    </row>
    <row r="8" spans="1:11" ht="22.5">
      <c r="A8" s="229" t="s">
        <v>173</v>
      </c>
      <c r="B8" s="228">
        <v>2000</v>
      </c>
      <c r="C8" s="145"/>
      <c r="D8" s="145"/>
      <c r="E8" s="146"/>
      <c r="F8" s="145"/>
      <c r="G8" s="145"/>
      <c r="H8" s="146"/>
      <c r="I8" s="146"/>
      <c r="J8" s="146"/>
      <c r="K8" s="146"/>
    </row>
    <row r="9" spans="1:11" ht="13.5" customHeight="1">
      <c r="A9" s="229" t="s">
        <v>22</v>
      </c>
      <c r="B9" s="228">
        <v>3000</v>
      </c>
      <c r="C9" s="145">
        <v>2688514</v>
      </c>
      <c r="D9" s="145">
        <v>33500</v>
      </c>
      <c r="E9" s="145">
        <v>5900</v>
      </c>
      <c r="F9" s="145">
        <v>76348</v>
      </c>
      <c r="G9" s="145"/>
      <c r="H9" s="145"/>
      <c r="I9" s="145"/>
      <c r="J9" s="145"/>
      <c r="K9" s="145">
        <v>60000</v>
      </c>
    </row>
    <row r="10" spans="1:11" ht="13.5" customHeight="1">
      <c r="A10" s="230" t="s">
        <v>23</v>
      </c>
      <c r="B10" s="228">
        <v>4000</v>
      </c>
      <c r="C10" s="145">
        <v>899926</v>
      </c>
      <c r="D10" s="145">
        <v>0</v>
      </c>
      <c r="E10" s="147">
        <v>0</v>
      </c>
      <c r="F10" s="145">
        <v>0</v>
      </c>
      <c r="G10" s="145">
        <v>0</v>
      </c>
      <c r="H10" s="145">
        <v>0</v>
      </c>
      <c r="I10" s="147">
        <v>0</v>
      </c>
      <c r="J10" s="147">
        <v>0</v>
      </c>
      <c r="K10" s="145">
        <v>0</v>
      </c>
    </row>
    <row r="11" spans="1:11" ht="13.5" customHeight="1" thickBot="1">
      <c r="A11" s="284" t="s">
        <v>123</v>
      </c>
      <c r="B11" s="197"/>
      <c r="C11" s="148">
        <f>SUM(C7:C10)</f>
        <v>6144979</v>
      </c>
      <c r="D11" s="148">
        <f>SUM(D7:D10)</f>
        <v>578751</v>
      </c>
      <c r="E11" s="148">
        <f>SUM(E7:E10)</f>
        <v>525103</v>
      </c>
      <c r="F11" s="148">
        <f>SUM(F7:F10)</f>
        <v>194431</v>
      </c>
      <c r="G11" s="148">
        <f>G7+G8+G9+G10</f>
        <v>300599</v>
      </c>
      <c r="H11" s="148">
        <f>SUM(H7:H10)</f>
        <v>0</v>
      </c>
      <c r="I11" s="148">
        <f>SUM(I7:I10)</f>
        <v>61007</v>
      </c>
      <c r="J11" s="148">
        <f>SUM(J7:J10)</f>
        <v>235742</v>
      </c>
      <c r="K11" s="148">
        <f>SUM(K7:K10)</f>
        <v>113127</v>
      </c>
    </row>
    <row r="12" spans="1:11" ht="13.5" thickBot="1" thickTop="1">
      <c r="A12" s="195" t="s">
        <v>193</v>
      </c>
      <c r="B12" s="298">
        <v>3998</v>
      </c>
      <c r="C12" s="149">
        <v>744955</v>
      </c>
      <c r="D12" s="149"/>
      <c r="E12" s="149"/>
      <c r="F12" s="149"/>
      <c r="G12" s="149"/>
      <c r="H12" s="149"/>
      <c r="I12" s="150"/>
      <c r="J12" s="149"/>
      <c r="K12" s="149"/>
    </row>
    <row r="13" spans="1:11" ht="13.5" customHeight="1" thickBot="1" thickTop="1">
      <c r="A13" s="283" t="s">
        <v>124</v>
      </c>
      <c r="B13" s="198"/>
      <c r="C13" s="151">
        <f aca="true" t="shared" si="0" ref="C13:K13">C11+C12</f>
        <v>6889934</v>
      </c>
      <c r="D13" s="151">
        <f t="shared" si="0"/>
        <v>578751</v>
      </c>
      <c r="E13" s="151">
        <f t="shared" si="0"/>
        <v>525103</v>
      </c>
      <c r="F13" s="151">
        <f t="shared" si="0"/>
        <v>194431</v>
      </c>
      <c r="G13" s="151">
        <f t="shared" si="0"/>
        <v>300599</v>
      </c>
      <c r="H13" s="151">
        <f t="shared" si="0"/>
        <v>0</v>
      </c>
      <c r="I13" s="151">
        <f t="shared" si="0"/>
        <v>61007</v>
      </c>
      <c r="J13" s="151">
        <f t="shared" si="0"/>
        <v>235742</v>
      </c>
      <c r="K13" s="151">
        <f t="shared" si="0"/>
        <v>113127</v>
      </c>
    </row>
    <row r="14" spans="1:11" ht="13.5" customHeight="1" thickTop="1">
      <c r="A14" s="225" t="s">
        <v>12</v>
      </c>
      <c r="B14" s="226"/>
      <c r="C14" s="152"/>
      <c r="D14" s="150"/>
      <c r="E14" s="150"/>
      <c r="F14" s="150"/>
      <c r="G14" s="152"/>
      <c r="H14" s="150"/>
      <c r="I14" s="150"/>
      <c r="J14" s="150"/>
      <c r="K14" s="150"/>
    </row>
    <row r="15" spans="1:11" ht="13.5" customHeight="1">
      <c r="A15" s="231" t="s">
        <v>24</v>
      </c>
      <c r="B15" s="232">
        <v>1000</v>
      </c>
      <c r="C15" s="145">
        <v>3585137</v>
      </c>
      <c r="D15" s="150"/>
      <c r="E15" s="150"/>
      <c r="F15" s="150"/>
      <c r="G15" s="145">
        <v>86859</v>
      </c>
      <c r="H15" s="150"/>
      <c r="I15" s="150"/>
      <c r="J15" s="150"/>
      <c r="K15" s="150"/>
    </row>
    <row r="16" spans="1:11" ht="13.5" customHeight="1">
      <c r="A16" s="227" t="s">
        <v>25</v>
      </c>
      <c r="B16" s="233">
        <v>2000</v>
      </c>
      <c r="C16" s="145">
        <v>1544113</v>
      </c>
      <c r="D16" s="145">
        <v>587089</v>
      </c>
      <c r="E16" s="150"/>
      <c r="F16" s="145">
        <v>177520</v>
      </c>
      <c r="G16" s="145">
        <v>157811</v>
      </c>
      <c r="H16" s="145"/>
      <c r="I16" s="150"/>
      <c r="J16" s="147">
        <v>154681</v>
      </c>
      <c r="K16" s="145">
        <v>363526</v>
      </c>
    </row>
    <row r="17" spans="1:11" ht="13.5" customHeight="1">
      <c r="A17" s="229" t="s">
        <v>26</v>
      </c>
      <c r="B17" s="233">
        <v>3000</v>
      </c>
      <c r="C17" s="145">
        <v>50200</v>
      </c>
      <c r="D17" s="145">
        <v>0</v>
      </c>
      <c r="E17" s="150"/>
      <c r="F17" s="145">
        <v>0</v>
      </c>
      <c r="G17" s="145">
        <v>7140</v>
      </c>
      <c r="H17" s="146"/>
      <c r="I17" s="150"/>
      <c r="J17" s="150"/>
      <c r="K17" s="150"/>
    </row>
    <row r="18" spans="1:11" ht="13.5" customHeight="1">
      <c r="A18" s="230" t="s">
        <v>160</v>
      </c>
      <c r="B18" s="234">
        <v>4000</v>
      </c>
      <c r="C18" s="145">
        <v>240625</v>
      </c>
      <c r="D18" s="145"/>
      <c r="E18" s="145"/>
      <c r="F18" s="145">
        <v>38533</v>
      </c>
      <c r="G18" s="145">
        <v>0</v>
      </c>
      <c r="H18" s="145">
        <v>0</v>
      </c>
      <c r="I18" s="150"/>
      <c r="J18" s="150"/>
      <c r="K18" s="145">
        <v>0</v>
      </c>
    </row>
    <row r="19" spans="1:11" ht="13.5" customHeight="1">
      <c r="A19" s="230" t="s">
        <v>27</v>
      </c>
      <c r="B19" s="233">
        <v>5000</v>
      </c>
      <c r="C19" s="145"/>
      <c r="D19" s="145"/>
      <c r="E19" s="145">
        <v>548227</v>
      </c>
      <c r="F19" s="145">
        <v>0</v>
      </c>
      <c r="G19" s="145">
        <v>0</v>
      </c>
      <c r="H19" s="146"/>
      <c r="I19" s="150"/>
      <c r="J19" s="145">
        <v>0</v>
      </c>
      <c r="K19" s="145">
        <v>0</v>
      </c>
    </row>
    <row r="20" spans="1:11" ht="13.5" customHeight="1" thickBot="1">
      <c r="A20" s="284" t="s">
        <v>125</v>
      </c>
      <c r="B20" s="202"/>
      <c r="C20" s="148">
        <f aca="true" t="shared" si="1" ref="C20:H20">SUM(C15:C19)</f>
        <v>5420075</v>
      </c>
      <c r="D20" s="148">
        <f t="shared" si="1"/>
        <v>587089</v>
      </c>
      <c r="E20" s="148">
        <f t="shared" si="1"/>
        <v>548227</v>
      </c>
      <c r="F20" s="148">
        <f t="shared" si="1"/>
        <v>216053</v>
      </c>
      <c r="G20" s="148">
        <f t="shared" si="1"/>
        <v>251810</v>
      </c>
      <c r="H20" s="148">
        <f t="shared" si="1"/>
        <v>0</v>
      </c>
      <c r="I20" s="150"/>
      <c r="J20" s="148">
        <f>SUM(J15:J19)</f>
        <v>154681</v>
      </c>
      <c r="K20" s="148">
        <f>SUM(K15:K19)</f>
        <v>363526</v>
      </c>
    </row>
    <row r="21" spans="1:11" ht="13.5" thickBot="1" thickTop="1">
      <c r="A21" s="199" t="s">
        <v>194</v>
      </c>
      <c r="B21" s="298">
        <v>4180</v>
      </c>
      <c r="C21" s="151">
        <f aca="true" t="shared" si="2" ref="C21:H21">C12</f>
        <v>744955</v>
      </c>
      <c r="D21" s="151">
        <f t="shared" si="2"/>
        <v>0</v>
      </c>
      <c r="E21" s="151">
        <f t="shared" si="2"/>
        <v>0</v>
      </c>
      <c r="F21" s="151">
        <f t="shared" si="2"/>
        <v>0</v>
      </c>
      <c r="G21" s="151">
        <f t="shared" si="2"/>
        <v>0</v>
      </c>
      <c r="H21" s="151">
        <f t="shared" si="2"/>
        <v>0</v>
      </c>
      <c r="I21" s="150" t="s">
        <v>0</v>
      </c>
      <c r="J21" s="153">
        <f>J12</f>
        <v>0</v>
      </c>
      <c r="K21" s="153">
        <f>K12</f>
        <v>0</v>
      </c>
    </row>
    <row r="22" spans="1:11" ht="13.5" customHeight="1" thickBot="1" thickTop="1">
      <c r="A22" s="284" t="s">
        <v>126</v>
      </c>
      <c r="B22" s="203"/>
      <c r="C22" s="151">
        <f aca="true" t="shared" si="3" ref="C22:H22">C20+C21</f>
        <v>6165030</v>
      </c>
      <c r="D22" s="151">
        <f t="shared" si="3"/>
        <v>587089</v>
      </c>
      <c r="E22" s="151">
        <f t="shared" si="3"/>
        <v>548227</v>
      </c>
      <c r="F22" s="151">
        <f t="shared" si="3"/>
        <v>216053</v>
      </c>
      <c r="G22" s="151">
        <f t="shared" si="3"/>
        <v>251810</v>
      </c>
      <c r="H22" s="151">
        <f t="shared" si="3"/>
        <v>0</v>
      </c>
      <c r="I22" s="154"/>
      <c r="J22" s="151">
        <f>J20+J21</f>
        <v>154681</v>
      </c>
      <c r="K22" s="151">
        <f>K20+K21</f>
        <v>363526</v>
      </c>
    </row>
    <row r="23" spans="1:11" ht="23.25" thickTop="1">
      <c r="A23" s="200" t="s">
        <v>78</v>
      </c>
      <c r="B23" s="196"/>
      <c r="C23" s="155">
        <f aca="true" t="shared" si="4" ref="C23:H23">C11-C20</f>
        <v>724904</v>
      </c>
      <c r="D23" s="155">
        <f t="shared" si="4"/>
        <v>-8338</v>
      </c>
      <c r="E23" s="155">
        <f t="shared" si="4"/>
        <v>-23124</v>
      </c>
      <c r="F23" s="155">
        <f t="shared" si="4"/>
        <v>-21622</v>
      </c>
      <c r="G23" s="155">
        <f t="shared" si="4"/>
        <v>48789</v>
      </c>
      <c r="H23" s="155">
        <f t="shared" si="4"/>
        <v>0</v>
      </c>
      <c r="I23" s="155">
        <f>I11</f>
        <v>61007</v>
      </c>
      <c r="J23" s="155">
        <f>J11-J20</f>
        <v>81061</v>
      </c>
      <c r="K23" s="155">
        <f>K11-K20</f>
        <v>-250399</v>
      </c>
    </row>
    <row r="24" spans="1:11" ht="12.75" thickBot="1">
      <c r="A24" s="235" t="s">
        <v>161</v>
      </c>
      <c r="B24" s="236">
        <v>7000</v>
      </c>
      <c r="C24" s="156">
        <v>12160</v>
      </c>
      <c r="D24" s="156"/>
      <c r="E24" s="156"/>
      <c r="F24" s="156"/>
      <c r="G24" s="156"/>
      <c r="H24" s="156"/>
      <c r="I24" s="156"/>
      <c r="J24" s="156"/>
      <c r="K24" s="156"/>
    </row>
    <row r="25" spans="1:11" ht="13.5" customHeight="1" thickBot="1" thickTop="1">
      <c r="A25" s="237" t="s">
        <v>162</v>
      </c>
      <c r="B25" s="238">
        <v>8000</v>
      </c>
      <c r="C25" s="157">
        <v>46277</v>
      </c>
      <c r="D25" s="157"/>
      <c r="E25" s="157"/>
      <c r="F25" s="157"/>
      <c r="G25" s="158"/>
      <c r="H25" s="157"/>
      <c r="I25" s="158">
        <v>12160</v>
      </c>
      <c r="J25" s="157"/>
      <c r="K25" s="157"/>
    </row>
    <row r="26" spans="1:11" ht="15.75" thickBot="1" thickTop="1">
      <c r="A26" s="299" t="s">
        <v>163</v>
      </c>
      <c r="B26" s="204"/>
      <c r="C26" s="159">
        <f aca="true" t="shared" si="5" ref="C26:K26">C24-C25</f>
        <v>-34117</v>
      </c>
      <c r="D26" s="159">
        <f t="shared" si="5"/>
        <v>0</v>
      </c>
      <c r="E26" s="159">
        <f t="shared" si="5"/>
        <v>0</v>
      </c>
      <c r="F26" s="159">
        <f t="shared" si="5"/>
        <v>0</v>
      </c>
      <c r="G26" s="159">
        <f t="shared" si="5"/>
        <v>0</v>
      </c>
      <c r="H26" s="159">
        <f t="shared" si="5"/>
        <v>0</v>
      </c>
      <c r="I26" s="159">
        <f t="shared" si="5"/>
        <v>-12160</v>
      </c>
      <c r="J26" s="159">
        <f t="shared" si="5"/>
        <v>0</v>
      </c>
      <c r="K26" s="159">
        <f t="shared" si="5"/>
        <v>0</v>
      </c>
    </row>
    <row r="27" spans="1:11" ht="37.5" customHeight="1" thickBot="1" thickTop="1">
      <c r="A27" s="406" t="s">
        <v>164</v>
      </c>
      <c r="B27" s="407"/>
      <c r="C27" s="214">
        <f aca="true" t="shared" si="6" ref="C27:K27">C23+C26</f>
        <v>690787</v>
      </c>
      <c r="D27" s="214">
        <f t="shared" si="6"/>
        <v>-8338</v>
      </c>
      <c r="E27" s="214">
        <f t="shared" si="6"/>
        <v>-23124</v>
      </c>
      <c r="F27" s="214">
        <f t="shared" si="6"/>
        <v>-21622</v>
      </c>
      <c r="G27" s="214">
        <f t="shared" si="6"/>
        <v>48789</v>
      </c>
      <c r="H27" s="214">
        <f t="shared" si="6"/>
        <v>0</v>
      </c>
      <c r="I27" s="214">
        <f t="shared" si="6"/>
        <v>48847</v>
      </c>
      <c r="J27" s="214">
        <f t="shared" si="6"/>
        <v>81061</v>
      </c>
      <c r="K27" s="214">
        <f t="shared" si="6"/>
        <v>-250399</v>
      </c>
    </row>
    <row r="28" spans="1:11" ht="12.75" thickTop="1">
      <c r="A28" s="313" t="s">
        <v>182</v>
      </c>
      <c r="B28" s="201"/>
      <c r="C28" s="149">
        <v>268561</v>
      </c>
      <c r="D28" s="149">
        <v>152116</v>
      </c>
      <c r="E28" s="149">
        <v>36505</v>
      </c>
      <c r="F28" s="149">
        <v>196588</v>
      </c>
      <c r="G28" s="149">
        <v>166077</v>
      </c>
      <c r="H28" s="149"/>
      <c r="I28" s="149">
        <v>1865296</v>
      </c>
      <c r="J28" s="149">
        <v>123637</v>
      </c>
      <c r="K28" s="149">
        <v>1399738</v>
      </c>
    </row>
    <row r="29" spans="1:11" ht="22.5">
      <c r="A29" s="300" t="s">
        <v>49</v>
      </c>
      <c r="B29" s="54"/>
      <c r="C29" s="145"/>
      <c r="D29" s="145"/>
      <c r="E29" s="145"/>
      <c r="F29" s="145"/>
      <c r="G29" s="145"/>
      <c r="H29" s="145"/>
      <c r="I29" s="145"/>
      <c r="J29" s="145"/>
      <c r="K29" s="145"/>
    </row>
    <row r="30" spans="1:11" ht="13.5" customHeight="1" thickBot="1">
      <c r="A30" s="205" t="s">
        <v>183</v>
      </c>
      <c r="B30" s="206"/>
      <c r="C30" s="160">
        <f aca="true" t="shared" si="7" ref="C30:K30">SUM(C27:C29)</f>
        <v>959348</v>
      </c>
      <c r="D30" s="160">
        <f t="shared" si="7"/>
        <v>143778</v>
      </c>
      <c r="E30" s="160">
        <f t="shared" si="7"/>
        <v>13381</v>
      </c>
      <c r="F30" s="160">
        <f t="shared" si="7"/>
        <v>174966</v>
      </c>
      <c r="G30" s="160">
        <f t="shared" si="7"/>
        <v>214866</v>
      </c>
      <c r="H30" s="160">
        <f t="shared" si="7"/>
        <v>0</v>
      </c>
      <c r="I30" s="160">
        <f t="shared" si="7"/>
        <v>1914143</v>
      </c>
      <c r="J30" s="160">
        <f t="shared" si="7"/>
        <v>204698</v>
      </c>
      <c r="K30" s="160">
        <f t="shared" si="7"/>
        <v>1149339</v>
      </c>
    </row>
    <row r="31" ht="13.5" customHeight="1" thickTop="1">
      <c r="A31" s="55"/>
    </row>
  </sheetData>
  <sheetProtection password="BA35" sheet="1" objects="1" scenarios="1"/>
  <mergeCells count="3">
    <mergeCell ref="A1:K1"/>
    <mergeCell ref="A2:K2"/>
    <mergeCell ref="A27:B27"/>
  </mergeCells>
  <printOptions headings="1"/>
  <pageMargins left="0" right="0" top="0.47" bottom="0.47" header="0.17" footer="0.18"/>
  <pageSetup firstPageNumber="2" useFirstPageNumber="1" horizontalDpi="600" verticalDpi="600" orientation="landscape" scale="82" r:id="rId4"/>
  <headerFooter alignWithMargins="0">
    <oddHeader>&amp;L&amp;9Page 3&amp;R&amp;9  Page 3</oddHeader>
    <oddFooter>&amp;L&amp;F&amp;R
</oddFooter>
  </headerFooter>
  <drawing r:id="rId3"/>
  <legacyDrawing r:id="rId2"/>
</worksheet>
</file>

<file path=xl/worksheets/sheet4.xml><?xml version="1.0" encoding="utf-8"?>
<worksheet xmlns="http://schemas.openxmlformats.org/spreadsheetml/2006/main" xmlns:r="http://schemas.openxmlformats.org/officeDocument/2006/relationships">
  <dimension ref="A1:O71"/>
  <sheetViews>
    <sheetView showGridLines="0" zoomScalePageLayoutView="0" workbookViewId="0" topLeftCell="A1">
      <selection activeCell="E27" sqref="E27"/>
    </sheetView>
  </sheetViews>
  <sheetFormatPr defaultColWidth="9.140625" defaultRowHeight="12.75"/>
  <cols>
    <col min="1" max="1" width="0.85546875" style="116" customWidth="1"/>
    <col min="2" max="2" width="13.7109375" style="116" customWidth="1"/>
    <col min="3" max="3" width="18.421875" style="116" customWidth="1"/>
    <col min="4" max="4" width="7.421875" style="116" customWidth="1"/>
    <col min="5" max="15" width="13.7109375" style="116" customWidth="1"/>
    <col min="16" max="16" width="2.57421875" style="116" customWidth="1"/>
    <col min="17" max="16384" width="9.140625" style="116" customWidth="1"/>
  </cols>
  <sheetData>
    <row r="1" spans="1:13" ht="17.25" customHeight="1">
      <c r="A1" s="408" t="s">
        <v>184</v>
      </c>
      <c r="B1" s="408"/>
      <c r="C1" s="409"/>
      <c r="D1" s="409"/>
      <c r="E1" s="409"/>
      <c r="F1" s="409"/>
      <c r="G1" s="409"/>
      <c r="H1" s="409"/>
      <c r="I1" s="409"/>
      <c r="J1" s="409"/>
      <c r="K1" s="409"/>
      <c r="L1" s="410"/>
      <c r="M1" s="410"/>
    </row>
    <row r="2" s="115" customFormat="1" ht="24" customHeight="1">
      <c r="A2" s="173"/>
    </row>
    <row r="3" s="303" customFormat="1" ht="12.75">
      <c r="B3" s="260" t="s">
        <v>114</v>
      </c>
    </row>
    <row r="4" ht="9.75" customHeight="1"/>
    <row r="5" spans="2:12" ht="22.5" customHeight="1">
      <c r="B5" s="420" t="s">
        <v>185</v>
      </c>
      <c r="C5" s="420"/>
      <c r="D5" s="420"/>
      <c r="E5" s="420"/>
      <c r="F5" s="420"/>
      <c r="G5" s="420"/>
      <c r="H5" s="420"/>
      <c r="I5" s="420"/>
      <c r="J5" s="420"/>
      <c r="K5" s="420"/>
      <c r="L5" s="420"/>
    </row>
    <row r="6" spans="2:12" ht="16.5" customHeight="1">
      <c r="B6" s="414" t="str">
        <f>ASA1!C9</f>
        <v>Wood River-Hartford Dist 15</v>
      </c>
      <c r="C6" s="414"/>
      <c r="D6" s="117"/>
      <c r="E6" s="419" t="s">
        <v>442</v>
      </c>
      <c r="F6" s="419"/>
      <c r="G6" s="419"/>
      <c r="H6" s="118"/>
      <c r="I6" s="178" t="s">
        <v>301</v>
      </c>
      <c r="J6" s="118"/>
      <c r="K6" s="415" t="s">
        <v>302</v>
      </c>
      <c r="L6" s="415"/>
    </row>
    <row r="7" spans="2:12" ht="16.5" customHeight="1">
      <c r="B7" s="119" t="s">
        <v>82</v>
      </c>
      <c r="C7" s="117"/>
      <c r="D7" s="117"/>
      <c r="E7" s="417" t="s">
        <v>83</v>
      </c>
      <c r="F7" s="418"/>
      <c r="G7" s="418"/>
      <c r="H7" s="117"/>
      <c r="I7" s="120" t="s">
        <v>84</v>
      </c>
      <c r="J7" s="117"/>
      <c r="K7" s="417" t="s">
        <v>85</v>
      </c>
      <c r="L7" s="418"/>
    </row>
    <row r="8" spans="2:12" ht="12.75">
      <c r="B8" s="416" t="s">
        <v>186</v>
      </c>
      <c r="C8" s="416"/>
      <c r="D8" s="416"/>
      <c r="E8" s="416"/>
      <c r="F8" s="416"/>
      <c r="G8" s="416"/>
      <c r="H8" s="416"/>
      <c r="I8" s="416"/>
      <c r="J8" s="416"/>
      <c r="K8" s="416"/>
      <c r="L8" s="416"/>
    </row>
    <row r="9" spans="2:3" ht="6" customHeight="1">
      <c r="B9" s="121"/>
      <c r="C9" s="121"/>
    </row>
    <row r="10" spans="2:3" s="20" customFormat="1" ht="11.25">
      <c r="B10" s="122" t="s">
        <v>92</v>
      </c>
      <c r="C10" s="123"/>
    </row>
    <row r="11" spans="2:3" ht="6" customHeight="1">
      <c r="B11" s="124"/>
      <c r="C11" s="124"/>
    </row>
    <row r="12" spans="2:3" ht="12.75">
      <c r="B12" s="125" t="s">
        <v>187</v>
      </c>
      <c r="C12" s="124"/>
    </row>
    <row r="13" spans="2:13" s="20" customFormat="1" ht="33.75">
      <c r="B13" s="126"/>
      <c r="C13" s="127"/>
      <c r="D13" s="127"/>
      <c r="E13" s="128" t="s">
        <v>10</v>
      </c>
      <c r="F13" s="128" t="s">
        <v>50</v>
      </c>
      <c r="G13" s="128" t="s">
        <v>27</v>
      </c>
      <c r="H13" s="128" t="s">
        <v>11</v>
      </c>
      <c r="I13" s="128" t="s">
        <v>81</v>
      </c>
      <c r="J13" s="128" t="s">
        <v>143</v>
      </c>
      <c r="K13" s="128" t="s">
        <v>41</v>
      </c>
      <c r="L13" s="128" t="s">
        <v>144</v>
      </c>
      <c r="M13" s="128" t="s">
        <v>42</v>
      </c>
    </row>
    <row r="14" spans="2:13" s="20" customFormat="1" ht="12">
      <c r="B14" s="239" t="s">
        <v>21</v>
      </c>
      <c r="C14" s="240"/>
      <c r="D14" s="241">
        <v>1000</v>
      </c>
      <c r="E14" s="168">
        <f>(ASA3!C7)</f>
        <v>2556539</v>
      </c>
      <c r="F14" s="168">
        <f>(ASA3!D7)</f>
        <v>545251</v>
      </c>
      <c r="G14" s="168">
        <f>(ASA3!E7)</f>
        <v>519203</v>
      </c>
      <c r="H14" s="168">
        <f>(ASA3!F7)</f>
        <v>118083</v>
      </c>
      <c r="I14" s="168">
        <f>(ASA3!G7)</f>
        <v>300599</v>
      </c>
      <c r="J14" s="168">
        <f>(ASA3!H7)</f>
        <v>0</v>
      </c>
      <c r="K14" s="168">
        <f>(ASA3!I7)</f>
        <v>61007</v>
      </c>
      <c r="L14" s="168">
        <f>(ASA3!J7)</f>
        <v>235742</v>
      </c>
      <c r="M14" s="168">
        <f>(ASA3!K7)</f>
        <v>53127</v>
      </c>
    </row>
    <row r="15" spans="2:13" s="20" customFormat="1" ht="21.75" customHeight="1">
      <c r="B15" s="421" t="s">
        <v>165</v>
      </c>
      <c r="C15" s="383"/>
      <c r="D15" s="241">
        <v>2000</v>
      </c>
      <c r="E15" s="168">
        <f>(ASA3!C8)</f>
        <v>0</v>
      </c>
      <c r="F15" s="168">
        <f>(ASA3!D8)</f>
        <v>0</v>
      </c>
      <c r="G15" s="320"/>
      <c r="H15" s="168">
        <f>(ASA3!F8)</f>
        <v>0</v>
      </c>
      <c r="I15" s="168">
        <f>(ASA3!G8)</f>
        <v>0</v>
      </c>
      <c r="J15" s="320"/>
      <c r="K15" s="320"/>
      <c r="L15" s="320"/>
      <c r="M15" s="320"/>
    </row>
    <row r="16" spans="2:13" s="20" customFormat="1" ht="12">
      <c r="B16" s="239" t="s">
        <v>22</v>
      </c>
      <c r="C16" s="240"/>
      <c r="D16" s="241">
        <v>3000</v>
      </c>
      <c r="E16" s="168">
        <f>(ASA3!C9)</f>
        <v>2688514</v>
      </c>
      <c r="F16" s="168">
        <f>(ASA3!D9)</f>
        <v>33500</v>
      </c>
      <c r="G16" s="168">
        <f>(ASA3!E9)</f>
        <v>5900</v>
      </c>
      <c r="H16" s="168">
        <f>(ASA3!F9)</f>
        <v>76348</v>
      </c>
      <c r="I16" s="168">
        <f>(ASA3!G9)</f>
        <v>0</v>
      </c>
      <c r="J16" s="168">
        <f>(ASA3!H9)</f>
        <v>0</v>
      </c>
      <c r="K16" s="168">
        <f>(ASA3!I9)</f>
        <v>0</v>
      </c>
      <c r="L16" s="168">
        <f>(ASA3!J9)</f>
        <v>0</v>
      </c>
      <c r="M16" s="168">
        <f>(ASA3!K9)</f>
        <v>60000</v>
      </c>
    </row>
    <row r="17" spans="2:13" s="20" customFormat="1" ht="12">
      <c r="B17" s="239" t="s">
        <v>23</v>
      </c>
      <c r="C17" s="240"/>
      <c r="D17" s="241">
        <v>4000</v>
      </c>
      <c r="E17" s="168">
        <f>(ASA3!C10)</f>
        <v>899926</v>
      </c>
      <c r="F17" s="168">
        <f>(ASA3!D10)</f>
        <v>0</v>
      </c>
      <c r="G17" s="168">
        <f>(ASA3!E10)</f>
        <v>0</v>
      </c>
      <c r="H17" s="168">
        <f>(ASA3!F10)</f>
        <v>0</v>
      </c>
      <c r="I17" s="168">
        <f>(ASA3!G10)</f>
        <v>0</v>
      </c>
      <c r="J17" s="168">
        <f>(ASA3!H10)</f>
        <v>0</v>
      </c>
      <c r="K17" s="168">
        <f>(ASA3!I10)</f>
        <v>0</v>
      </c>
      <c r="L17" s="168">
        <f>(ASA3!J10)</f>
        <v>0</v>
      </c>
      <c r="M17" s="168">
        <f>(ASA3!K10)</f>
        <v>0</v>
      </c>
    </row>
    <row r="18" spans="2:13" s="20" customFormat="1" ht="13.5" customHeight="1" thickBot="1">
      <c r="B18" s="209" t="s">
        <v>123</v>
      </c>
      <c r="C18" s="210"/>
      <c r="D18" s="211"/>
      <c r="E18" s="168">
        <f>(ASA3!C11)</f>
        <v>6144979</v>
      </c>
      <c r="F18" s="168">
        <f>(ASA3!D11)</f>
        <v>578751</v>
      </c>
      <c r="G18" s="168">
        <f>(ASA3!E11)</f>
        <v>525103</v>
      </c>
      <c r="H18" s="168">
        <f>(ASA3!F11)</f>
        <v>194431</v>
      </c>
      <c r="I18" s="168">
        <f>(ASA3!G11)</f>
        <v>300599</v>
      </c>
      <c r="J18" s="168">
        <f>(ASA3!H11)</f>
        <v>0</v>
      </c>
      <c r="K18" s="168">
        <f>(ASA3!I11)</f>
        <v>61007</v>
      </c>
      <c r="L18" s="168">
        <f>(ASA3!J11)</f>
        <v>235742</v>
      </c>
      <c r="M18" s="168">
        <f>(ASA3!K11)</f>
        <v>113127</v>
      </c>
    </row>
    <row r="19" spans="2:13" s="20" customFormat="1" ht="15" customHeight="1" thickBot="1" thickTop="1">
      <c r="B19" s="411" t="s">
        <v>125</v>
      </c>
      <c r="C19" s="412"/>
      <c r="D19" s="413"/>
      <c r="E19" s="321">
        <f>ASA3!C20</f>
        <v>5420075</v>
      </c>
      <c r="F19" s="321">
        <f>ASA3!D20</f>
        <v>587089</v>
      </c>
      <c r="G19" s="321">
        <f>ASA3!E20</f>
        <v>548227</v>
      </c>
      <c r="H19" s="321">
        <f>ASA3!F20</f>
        <v>216053</v>
      </c>
      <c r="I19" s="321">
        <f>ASA3!G20</f>
        <v>251810</v>
      </c>
      <c r="J19" s="321">
        <f>ASA3!H20</f>
        <v>0</v>
      </c>
      <c r="K19" s="322"/>
      <c r="L19" s="321">
        <f>ASA3!J20</f>
        <v>154681</v>
      </c>
      <c r="M19" s="321">
        <f>ASA3!K20</f>
        <v>363526</v>
      </c>
    </row>
    <row r="20" spans="2:13" s="20" customFormat="1" ht="12.75" thickTop="1">
      <c r="B20" s="207" t="s">
        <v>166</v>
      </c>
      <c r="C20" s="208"/>
      <c r="D20" s="129"/>
      <c r="E20" s="169">
        <f>ASA3!C26</f>
        <v>-34117</v>
      </c>
      <c r="F20" s="169">
        <f>ASA3!D26</f>
        <v>0</v>
      </c>
      <c r="G20" s="169">
        <f>ASA3!E26</f>
        <v>0</v>
      </c>
      <c r="H20" s="169">
        <f>ASA3!F26</f>
        <v>0</v>
      </c>
      <c r="I20" s="169">
        <f>ASA3!G26</f>
        <v>0</v>
      </c>
      <c r="J20" s="169">
        <f>ASA3!H26</f>
        <v>0</v>
      </c>
      <c r="K20" s="169">
        <f>ASA3!I26</f>
        <v>-12160</v>
      </c>
      <c r="L20" s="169">
        <f>ASA3!J26</f>
        <v>0</v>
      </c>
      <c r="M20" s="169">
        <f>ASA3!K26</f>
        <v>0</v>
      </c>
    </row>
    <row r="21" spans="2:13" s="20" customFormat="1" ht="13.5" customHeight="1" thickBot="1">
      <c r="B21" s="213" t="str">
        <f>ASA3!A28</f>
        <v>Beginning Fund Balances - July 1, 2010</v>
      </c>
      <c r="C21" s="210"/>
      <c r="D21" s="211"/>
      <c r="E21" s="170">
        <f>ASA3!C28</f>
        <v>268561</v>
      </c>
      <c r="F21" s="170">
        <f>ASA3!D28</f>
        <v>152116</v>
      </c>
      <c r="G21" s="170">
        <f>ASA3!E28</f>
        <v>36505</v>
      </c>
      <c r="H21" s="170">
        <f>ASA3!F28</f>
        <v>196588</v>
      </c>
      <c r="I21" s="170">
        <f>ASA3!G28</f>
        <v>166077</v>
      </c>
      <c r="J21" s="170">
        <f>ASA3!H28</f>
        <v>0</v>
      </c>
      <c r="K21" s="170">
        <f>ASA3!I28</f>
        <v>1865296</v>
      </c>
      <c r="L21" s="170">
        <f>ASA3!J28</f>
        <v>123637</v>
      </c>
      <c r="M21" s="170">
        <f>ASA3!K28</f>
        <v>1399738</v>
      </c>
    </row>
    <row r="22" spans="2:13" s="20" customFormat="1" ht="12.75" thickTop="1">
      <c r="B22" s="207" t="s">
        <v>100</v>
      </c>
      <c r="C22" s="208"/>
      <c r="D22" s="212"/>
      <c r="E22" s="170">
        <f>ASA3!C29</f>
        <v>0</v>
      </c>
      <c r="F22" s="170">
        <f>ASA3!D29</f>
        <v>0</v>
      </c>
      <c r="G22" s="170">
        <f>ASA3!E29</f>
        <v>0</v>
      </c>
      <c r="H22" s="170">
        <f>ASA3!F29</f>
        <v>0</v>
      </c>
      <c r="I22" s="170">
        <f>ASA3!G29</f>
        <v>0</v>
      </c>
      <c r="J22" s="170">
        <f>ASA3!H29</f>
        <v>0</v>
      </c>
      <c r="K22" s="170">
        <f>ASA3!I29</f>
        <v>0</v>
      </c>
      <c r="L22" s="170">
        <f>ASA3!J29</f>
        <v>0</v>
      </c>
      <c r="M22" s="170">
        <f>ASA3!K29</f>
        <v>0</v>
      </c>
    </row>
    <row r="23" spans="2:13" s="20" customFormat="1" ht="13.5" customHeight="1" thickBot="1">
      <c r="B23" s="213" t="str">
        <f>ASA3!A30</f>
        <v>Ending Fund Balances June 30, 2011</v>
      </c>
      <c r="C23" s="210"/>
      <c r="D23" s="211"/>
      <c r="E23" s="171">
        <f>SUM(E18,E20,E21,E22)-E19</f>
        <v>959348</v>
      </c>
      <c r="F23" s="171">
        <f>ASA3!D30</f>
        <v>143778</v>
      </c>
      <c r="G23" s="171">
        <f>ASA3!E30</f>
        <v>13381</v>
      </c>
      <c r="H23" s="171">
        <f>ASA3!F30</f>
        <v>174966</v>
      </c>
      <c r="I23" s="171">
        <f>ASA3!G30</f>
        <v>214866</v>
      </c>
      <c r="J23" s="171">
        <f>ASA3!H30</f>
        <v>0</v>
      </c>
      <c r="K23" s="171">
        <f>ASA3!I30</f>
        <v>1914143</v>
      </c>
      <c r="L23" s="171">
        <f>ASA3!J30</f>
        <v>204698</v>
      </c>
      <c r="M23" s="171">
        <f>ASA3!K30</f>
        <v>1149339</v>
      </c>
    </row>
    <row r="24" spans="2:12" s="20" customFormat="1" ht="12" thickTop="1">
      <c r="B24" s="9"/>
      <c r="C24" s="130"/>
      <c r="D24" s="131"/>
      <c r="E24" s="131"/>
      <c r="F24" s="131"/>
      <c r="G24" s="131"/>
      <c r="H24" s="131"/>
      <c r="I24" s="131"/>
      <c r="J24" s="131"/>
      <c r="K24" s="131"/>
      <c r="L24" s="131"/>
    </row>
    <row r="25" s="20" customFormat="1" ht="11.25"/>
    <row r="26" s="20" customFormat="1" ht="6" customHeight="1"/>
    <row r="27" s="20" customFormat="1" ht="34.5" customHeight="1"/>
    <row r="28" ht="13.5" customHeight="1"/>
    <row r="29" s="20" customFormat="1" ht="11.25"/>
    <row r="30" s="20" customFormat="1" ht="12" customHeight="1"/>
    <row r="31" s="20" customFormat="1" ht="12" customHeight="1"/>
    <row r="32" s="20" customFormat="1" ht="12" customHeight="1"/>
    <row r="33" s="20" customFormat="1" ht="12" customHeight="1"/>
    <row r="34" s="20" customFormat="1" ht="12" customHeight="1"/>
    <row r="35" s="20" customFormat="1" ht="12" customHeight="1"/>
    <row r="36" s="20" customFormat="1" ht="12" customHeight="1"/>
    <row r="37" s="20" customFormat="1" ht="12" customHeight="1"/>
    <row r="38" s="20" customFormat="1" ht="12" customHeight="1"/>
    <row r="39" s="20" customFormat="1" ht="12" customHeight="1"/>
    <row r="40" s="20" customFormat="1" ht="12" customHeight="1"/>
    <row r="41" s="20" customFormat="1" ht="12" customHeight="1"/>
    <row r="42" ht="2.25" customHeight="1">
      <c r="A42" s="132"/>
    </row>
    <row r="44" spans="14:15" s="133" customFormat="1" ht="12.75">
      <c r="N44" s="116"/>
      <c r="O44" s="116"/>
    </row>
    <row r="45" spans="2:15" s="20" customFormat="1" ht="12.75">
      <c r="B45" s="216"/>
      <c r="N45" s="116"/>
      <c r="O45" s="116"/>
    </row>
    <row r="46" spans="14:15" s="20" customFormat="1" ht="12" customHeight="1">
      <c r="N46" s="116"/>
      <c r="O46" s="116"/>
    </row>
    <row r="47" spans="14:15" s="20" customFormat="1" ht="12" customHeight="1">
      <c r="N47" s="116"/>
      <c r="O47" s="116"/>
    </row>
    <row r="48" spans="14:15" s="20" customFormat="1" ht="12" customHeight="1">
      <c r="N48" s="116"/>
      <c r="O48" s="116"/>
    </row>
    <row r="49" spans="14:15" s="20" customFormat="1" ht="12" customHeight="1">
      <c r="N49" s="116"/>
      <c r="O49" s="116"/>
    </row>
    <row r="50" spans="14:15" s="20" customFormat="1" ht="12" customHeight="1">
      <c r="N50" s="116"/>
      <c r="O50" s="116"/>
    </row>
    <row r="51" spans="14:15" s="20" customFormat="1" ht="12" customHeight="1">
      <c r="N51" s="116"/>
      <c r="O51" s="116"/>
    </row>
    <row r="52" spans="14:15" s="20" customFormat="1" ht="12" customHeight="1">
      <c r="N52" s="116"/>
      <c r="O52" s="116"/>
    </row>
    <row r="53" spans="14:15" s="20" customFormat="1" ht="12" customHeight="1">
      <c r="N53" s="116"/>
      <c r="O53" s="116"/>
    </row>
    <row r="54" spans="14:15" s="20" customFormat="1" ht="12" customHeight="1">
      <c r="N54" s="116"/>
      <c r="O54" s="116"/>
    </row>
    <row r="55" spans="14:15" s="20" customFormat="1" ht="12" customHeight="1">
      <c r="N55" s="116"/>
      <c r="O55" s="116"/>
    </row>
    <row r="56" spans="14:15" s="20" customFormat="1" ht="12" customHeight="1">
      <c r="N56" s="116"/>
      <c r="O56" s="116"/>
    </row>
    <row r="57" spans="1:15" s="20" customFormat="1" ht="12" customHeight="1">
      <c r="A57" s="134"/>
      <c r="N57" s="116"/>
      <c r="O57" s="116"/>
    </row>
    <row r="58" ht="3.75" customHeight="1"/>
    <row r="60" ht="12.75">
      <c r="N60" s="132"/>
    </row>
    <row r="61" ht="12.75">
      <c r="N61" s="132"/>
    </row>
    <row r="62" ht="12.75">
      <c r="N62" s="132"/>
    </row>
    <row r="63" ht="12.75">
      <c r="N63" s="132"/>
    </row>
    <row r="64" ht="12.75">
      <c r="N64" s="132"/>
    </row>
    <row r="65" ht="12.75">
      <c r="N65" s="132"/>
    </row>
    <row r="66" ht="12.75">
      <c r="N66" s="132"/>
    </row>
    <row r="67" ht="12.75">
      <c r="N67" s="132"/>
    </row>
    <row r="68" ht="12.75">
      <c r="N68" s="132"/>
    </row>
    <row r="69" ht="12.75">
      <c r="N69" s="132"/>
    </row>
    <row r="70" ht="12.75">
      <c r="N70" s="132"/>
    </row>
    <row r="71" ht="12.75">
      <c r="N71" s="132"/>
    </row>
  </sheetData>
  <sheetProtection password="BA35" sheet="1" objects="1" scenarios="1"/>
  <mergeCells count="10">
    <mergeCell ref="A1:M1"/>
    <mergeCell ref="B19:D19"/>
    <mergeCell ref="B6:C6"/>
    <mergeCell ref="K6:L6"/>
    <mergeCell ref="B8:L8"/>
    <mergeCell ref="K7:L7"/>
    <mergeCell ref="E6:G6"/>
    <mergeCell ref="E7:G7"/>
    <mergeCell ref="B5:L5"/>
    <mergeCell ref="B15:C15"/>
  </mergeCells>
  <printOptions headings="1"/>
  <pageMargins left="0.29" right="0.18" top="0.61" bottom="1" header="0.29" footer="0"/>
  <pageSetup firstPageNumber="4" useFirstPageNumber="1" horizontalDpi="600" verticalDpi="600" orientation="landscape" scale="80" r:id="rId3"/>
  <headerFooter alignWithMargins="0">
    <oddHeader>&amp;L&amp;9Page &amp;P&amp;R&amp;9Page &amp;P</oddHeader>
  </headerFooter>
  <legacyDrawing r:id="rId2"/>
</worksheet>
</file>

<file path=xl/worksheets/sheet5.xml><?xml version="1.0" encoding="utf-8"?>
<worksheet xmlns="http://schemas.openxmlformats.org/spreadsheetml/2006/main" xmlns:r="http://schemas.openxmlformats.org/officeDocument/2006/relationships">
  <sheetPr codeName="Sheet1"/>
  <dimension ref="A1:G50"/>
  <sheetViews>
    <sheetView showGridLines="0" zoomScalePageLayoutView="0" workbookViewId="0" topLeftCell="A1">
      <selection activeCell="A1" sqref="A1:G1"/>
    </sheetView>
  </sheetViews>
  <sheetFormatPr defaultColWidth="9.140625" defaultRowHeight="12.75"/>
  <cols>
    <col min="1" max="1" width="1.7109375" style="2" customWidth="1"/>
    <col min="2" max="2" width="25.421875" style="2" customWidth="1"/>
    <col min="3" max="5" width="24.57421875" style="2" bestFit="1" customWidth="1"/>
    <col min="6" max="6" width="24.28125" style="2" customWidth="1"/>
    <col min="7" max="7" width="2.00390625" style="2" customWidth="1"/>
    <col min="8" max="9" width="8.421875" style="2" customWidth="1"/>
    <col min="10" max="16384" width="9.140625" style="2" customWidth="1"/>
  </cols>
  <sheetData>
    <row r="1" spans="1:7" ht="11.25">
      <c r="A1" s="426" t="s">
        <v>174</v>
      </c>
      <c r="B1" s="426"/>
      <c r="C1" s="426"/>
      <c r="D1" s="426"/>
      <c r="E1" s="426"/>
      <c r="F1" s="426"/>
      <c r="G1" s="426"/>
    </row>
    <row r="2" spans="1:7" ht="11.25">
      <c r="A2" s="304"/>
      <c r="B2" s="304"/>
      <c r="C2" s="304"/>
      <c r="D2" s="304"/>
      <c r="E2" s="304"/>
      <c r="F2" s="304"/>
      <c r="G2" s="304"/>
    </row>
    <row r="3" spans="2:6" ht="12">
      <c r="B3" s="175" t="s">
        <v>109</v>
      </c>
      <c r="F3" s="30"/>
    </row>
    <row r="4" spans="2:6" ht="12">
      <c r="B4" s="175" t="s">
        <v>110</v>
      </c>
      <c r="F4" s="30"/>
    </row>
    <row r="5" spans="2:6" ht="5.25" customHeight="1">
      <c r="B5" s="100"/>
      <c r="F5" s="30"/>
    </row>
    <row r="6" spans="2:6" s="306" customFormat="1" ht="12">
      <c r="B6" s="307" t="str">
        <f>ASA1!C9</f>
        <v>Wood River-Hartford Dist 15</v>
      </c>
      <c r="F6" s="308"/>
    </row>
    <row r="7" spans="2:6" s="306" customFormat="1" ht="12">
      <c r="B7" s="309" t="str">
        <f>ASA1!C10</f>
        <v>41-057-0150-03</v>
      </c>
      <c r="F7" s="308"/>
    </row>
    <row r="8" spans="2:6" ht="5.25" customHeight="1">
      <c r="B8" s="100"/>
      <c r="F8" s="30"/>
    </row>
    <row r="9" spans="2:7" ht="12" thickBot="1">
      <c r="B9" s="422" t="s">
        <v>2</v>
      </c>
      <c r="C9" s="423"/>
      <c r="D9" s="423"/>
      <c r="E9" s="423"/>
      <c r="F9" s="423"/>
      <c r="G9" s="30"/>
    </row>
    <row r="10" spans="2:6" ht="4.5" customHeight="1">
      <c r="B10" s="176"/>
      <c r="C10" s="31"/>
      <c r="D10" s="16"/>
      <c r="E10" s="32"/>
      <c r="F10" s="16"/>
    </row>
    <row r="11" spans="2:6" ht="4.5" customHeight="1">
      <c r="B11" s="343"/>
      <c r="C11" s="76"/>
      <c r="D11" s="342"/>
      <c r="E11" s="339"/>
      <c r="F11" s="335"/>
    </row>
    <row r="12" spans="2:6" ht="11.25">
      <c r="B12" s="336" t="s">
        <v>75</v>
      </c>
      <c r="C12" s="336" t="s">
        <v>9</v>
      </c>
      <c r="D12" s="336" t="s">
        <v>93</v>
      </c>
      <c r="E12" s="336" t="s">
        <v>94</v>
      </c>
      <c r="F12" s="336" t="s">
        <v>76</v>
      </c>
    </row>
    <row r="13" spans="2:6" ht="11.25" customHeight="1">
      <c r="B13" s="344" t="s">
        <v>208</v>
      </c>
      <c r="C13" s="337" t="s">
        <v>225</v>
      </c>
      <c r="D13" s="337" t="s">
        <v>229</v>
      </c>
      <c r="E13" s="337" t="s">
        <v>240</v>
      </c>
      <c r="F13" s="337" t="s">
        <v>244</v>
      </c>
    </row>
    <row r="14" spans="2:6" ht="11.25" customHeight="1">
      <c r="B14" s="344" t="s">
        <v>209</v>
      </c>
      <c r="C14" s="340" t="s">
        <v>226</v>
      </c>
      <c r="D14" s="337" t="s">
        <v>230</v>
      </c>
      <c r="E14" s="337" t="s">
        <v>241</v>
      </c>
      <c r="F14" s="337"/>
    </row>
    <row r="15" spans="2:6" ht="11.25" customHeight="1">
      <c r="B15" s="344" t="s">
        <v>210</v>
      </c>
      <c r="C15" s="340" t="s">
        <v>227</v>
      </c>
      <c r="D15" s="340" t="s">
        <v>231</v>
      </c>
      <c r="E15" s="337" t="s">
        <v>242</v>
      </c>
      <c r="F15" s="337"/>
    </row>
    <row r="16" spans="2:6" ht="10.5" customHeight="1">
      <c r="B16" s="344" t="s">
        <v>211</v>
      </c>
      <c r="C16" s="340" t="s">
        <v>228</v>
      </c>
      <c r="D16" s="340" t="s">
        <v>232</v>
      </c>
      <c r="E16" s="337" t="s">
        <v>243</v>
      </c>
      <c r="F16" s="337"/>
    </row>
    <row r="17" spans="2:6" ht="11.25">
      <c r="B17" s="344" t="s">
        <v>212</v>
      </c>
      <c r="C17" s="340"/>
      <c r="D17" s="340" t="s">
        <v>233</v>
      </c>
      <c r="E17" s="337"/>
      <c r="F17" s="337"/>
    </row>
    <row r="18" spans="2:6" ht="11.25" customHeight="1">
      <c r="B18" s="344" t="s">
        <v>213</v>
      </c>
      <c r="C18" s="340"/>
      <c r="D18" s="340" t="s">
        <v>234</v>
      </c>
      <c r="E18" s="337"/>
      <c r="F18" s="337"/>
    </row>
    <row r="19" spans="2:6" ht="11.25" customHeight="1">
      <c r="B19" s="344" t="s">
        <v>214</v>
      </c>
      <c r="C19" s="340"/>
      <c r="D19" s="340" t="s">
        <v>235</v>
      </c>
      <c r="E19" s="337"/>
      <c r="F19" s="337"/>
    </row>
    <row r="20" spans="2:6" ht="11.25" customHeight="1">
      <c r="B20" s="344" t="s">
        <v>215</v>
      </c>
      <c r="C20" s="340"/>
      <c r="D20" s="340" t="s">
        <v>236</v>
      </c>
      <c r="E20" s="337"/>
      <c r="F20" s="337"/>
    </row>
    <row r="21" spans="2:6" ht="11.25" customHeight="1">
      <c r="B21" s="344" t="s">
        <v>220</v>
      </c>
      <c r="C21" s="340"/>
      <c r="D21" s="340" t="s">
        <v>237</v>
      </c>
      <c r="E21" s="337"/>
      <c r="F21" s="337"/>
    </row>
    <row r="22" spans="2:6" ht="11.25" customHeight="1">
      <c r="B22" s="344" t="s">
        <v>216</v>
      </c>
      <c r="C22" s="340"/>
      <c r="D22" s="340" t="s">
        <v>238</v>
      </c>
      <c r="E22" s="340"/>
      <c r="F22" s="337"/>
    </row>
    <row r="23" spans="2:6" ht="11.25" customHeight="1">
      <c r="B23" s="345" t="s">
        <v>217</v>
      </c>
      <c r="C23" s="340"/>
      <c r="D23" s="340" t="s">
        <v>239</v>
      </c>
      <c r="E23" s="340"/>
      <c r="F23" s="337"/>
    </row>
    <row r="24" spans="2:6" ht="11.25" customHeight="1">
      <c r="B24" s="345" t="s">
        <v>218</v>
      </c>
      <c r="C24" s="340"/>
      <c r="D24" s="340"/>
      <c r="E24" s="340"/>
      <c r="F24" s="337"/>
    </row>
    <row r="25" spans="2:6" ht="11.25" customHeight="1">
      <c r="B25" s="345" t="s">
        <v>219</v>
      </c>
      <c r="C25" s="340"/>
      <c r="D25" s="340"/>
      <c r="E25" s="340"/>
      <c r="F25" s="337"/>
    </row>
    <row r="26" spans="2:6" ht="11.25" customHeight="1">
      <c r="B26" s="345" t="s">
        <v>221</v>
      </c>
      <c r="C26" s="340"/>
      <c r="D26" s="340"/>
      <c r="E26" s="340"/>
      <c r="F26" s="337"/>
    </row>
    <row r="27" spans="2:6" ht="11.25" customHeight="1">
      <c r="B27" s="345" t="s">
        <v>222</v>
      </c>
      <c r="C27" s="340"/>
      <c r="D27" s="340"/>
      <c r="E27" s="340"/>
      <c r="F27" s="337"/>
    </row>
    <row r="28" spans="2:6" ht="11.25" customHeight="1">
      <c r="B28" s="345" t="s">
        <v>223</v>
      </c>
      <c r="C28" s="340"/>
      <c r="D28" s="340"/>
      <c r="E28" s="340"/>
      <c r="F28" s="337"/>
    </row>
    <row r="29" spans="2:6" ht="11.25" customHeight="1">
      <c r="B29" s="346" t="s">
        <v>224</v>
      </c>
      <c r="C29" s="341"/>
      <c r="D29" s="341"/>
      <c r="E29" s="341"/>
      <c r="F29" s="338"/>
    </row>
    <row r="30" spans="2:6" ht="11.25">
      <c r="B30" s="424" t="s">
        <v>8</v>
      </c>
      <c r="C30" s="425"/>
      <c r="D30" s="425"/>
      <c r="E30" s="425"/>
      <c r="F30" s="425"/>
    </row>
    <row r="31" spans="2:6" ht="2.25" customHeight="1">
      <c r="B31" s="106"/>
      <c r="C31" s="107"/>
      <c r="D31" s="107"/>
      <c r="E31" s="107"/>
      <c r="F31" s="107"/>
    </row>
    <row r="32" spans="2:6" ht="11.25">
      <c r="B32" s="427" t="s">
        <v>75</v>
      </c>
      <c r="C32" s="428"/>
      <c r="D32" s="336" t="s">
        <v>9</v>
      </c>
      <c r="E32" s="336" t="s">
        <v>77</v>
      </c>
      <c r="F32" s="336" t="s">
        <v>86</v>
      </c>
    </row>
    <row r="33" spans="2:6" ht="11.25" customHeight="1">
      <c r="B33" s="377" t="s">
        <v>245</v>
      </c>
      <c r="C33" s="376" t="s">
        <v>261</v>
      </c>
      <c r="D33" s="348" t="s">
        <v>268</v>
      </c>
      <c r="E33" s="348" t="s">
        <v>271</v>
      </c>
      <c r="F33" s="337" t="s">
        <v>446</v>
      </c>
    </row>
    <row r="34" spans="2:6" ht="11.25" customHeight="1">
      <c r="B34" s="378" t="s">
        <v>246</v>
      </c>
      <c r="C34" s="376" t="s">
        <v>262</v>
      </c>
      <c r="D34" s="348" t="s">
        <v>269</v>
      </c>
      <c r="E34" s="348" t="s">
        <v>445</v>
      </c>
      <c r="F34" s="348"/>
    </row>
    <row r="35" spans="1:6" ht="11.25" customHeight="1">
      <c r="A35" s="106"/>
      <c r="B35" s="379" t="s">
        <v>247</v>
      </c>
      <c r="C35" s="376" t="s">
        <v>263</v>
      </c>
      <c r="D35" s="349" t="s">
        <v>270</v>
      </c>
      <c r="E35" s="350"/>
      <c r="F35" s="350"/>
    </row>
    <row r="36" spans="1:6" ht="11.25" customHeight="1">
      <c r="A36" s="33"/>
      <c r="B36" s="377" t="s">
        <v>248</v>
      </c>
      <c r="C36" s="376" t="s">
        <v>264</v>
      </c>
      <c r="D36" s="337"/>
      <c r="E36" s="348"/>
      <c r="F36" s="337"/>
    </row>
    <row r="37" spans="1:6" ht="11.25" customHeight="1">
      <c r="A37" s="347"/>
      <c r="B37" s="377" t="s">
        <v>249</v>
      </c>
      <c r="C37" s="376" t="s">
        <v>265</v>
      </c>
      <c r="D37" s="337"/>
      <c r="E37" s="348"/>
      <c r="F37" s="337"/>
    </row>
    <row r="38" spans="1:6" ht="10.5" customHeight="1">
      <c r="A38" s="347"/>
      <c r="B38" s="377" t="s">
        <v>250</v>
      </c>
      <c r="C38" s="376" t="s">
        <v>266</v>
      </c>
      <c r="D38" s="337"/>
      <c r="E38" s="348"/>
      <c r="F38" s="337"/>
    </row>
    <row r="39" spans="1:6" ht="11.25" customHeight="1">
      <c r="A39" s="347"/>
      <c r="B39" s="377" t="s">
        <v>251</v>
      </c>
      <c r="C39" s="376" t="s">
        <v>267</v>
      </c>
      <c r="D39" s="337"/>
      <c r="E39" s="348"/>
      <c r="F39" s="337"/>
    </row>
    <row r="40" spans="1:6" ht="11.25" customHeight="1">
      <c r="A40" s="347"/>
      <c r="B40" s="377" t="s">
        <v>252</v>
      </c>
      <c r="C40" s="375"/>
      <c r="D40" s="337"/>
      <c r="E40" s="348"/>
      <c r="F40" s="337"/>
    </row>
    <row r="41" spans="1:6" ht="11.25">
      <c r="A41" s="347"/>
      <c r="B41" s="377" t="s">
        <v>253</v>
      </c>
      <c r="C41" s="375"/>
      <c r="D41" s="337"/>
      <c r="E41" s="348"/>
      <c r="F41" s="337"/>
    </row>
    <row r="42" spans="1:6" ht="11.25" customHeight="1">
      <c r="A42" s="347"/>
      <c r="B42" s="377" t="s">
        <v>254</v>
      </c>
      <c r="C42" s="375"/>
      <c r="D42" s="337"/>
      <c r="E42" s="348"/>
      <c r="F42" s="337"/>
    </row>
    <row r="43" spans="1:6" ht="10.5" customHeight="1">
      <c r="A43" s="347"/>
      <c r="B43" s="377" t="s">
        <v>255</v>
      </c>
      <c r="C43" s="375"/>
      <c r="D43" s="337"/>
      <c r="E43" s="348"/>
      <c r="F43" s="337"/>
    </row>
    <row r="44" spans="1:6" ht="11.25" customHeight="1">
      <c r="A44" s="347"/>
      <c r="B44" s="377" t="s">
        <v>256</v>
      </c>
      <c r="C44" s="375"/>
      <c r="D44" s="337"/>
      <c r="E44" s="348"/>
      <c r="F44" s="337"/>
    </row>
    <row r="45" spans="1:6" ht="11.25" customHeight="1">
      <c r="A45" s="347"/>
      <c r="B45" s="377" t="s">
        <v>257</v>
      </c>
      <c r="C45" s="375"/>
      <c r="D45" s="337"/>
      <c r="E45" s="348"/>
      <c r="F45" s="337"/>
    </row>
    <row r="46" spans="1:6" ht="11.25" customHeight="1">
      <c r="A46" s="347"/>
      <c r="B46" s="377" t="s">
        <v>258</v>
      </c>
      <c r="C46" s="375"/>
      <c r="D46" s="337"/>
      <c r="E46" s="348"/>
      <c r="F46" s="337"/>
    </row>
    <row r="47" spans="1:6" ht="13.5" customHeight="1">
      <c r="A47" s="33"/>
      <c r="B47" s="377" t="s">
        <v>259</v>
      </c>
      <c r="C47" s="375"/>
      <c r="D47" s="337"/>
      <c r="E47" s="348"/>
      <c r="F47" s="337"/>
    </row>
    <row r="48" spans="1:6" ht="13.5" customHeight="1">
      <c r="A48" s="33"/>
      <c r="B48" s="377" t="s">
        <v>444</v>
      </c>
      <c r="C48" s="375"/>
      <c r="D48" s="337"/>
      <c r="E48" s="348"/>
      <c r="F48" s="337"/>
    </row>
    <row r="49" spans="1:6" ht="13.5" customHeight="1">
      <c r="A49" s="33"/>
      <c r="B49" s="380" t="s">
        <v>260</v>
      </c>
      <c r="C49" s="375"/>
      <c r="D49" s="337"/>
      <c r="E49" s="348"/>
      <c r="F49" s="337"/>
    </row>
    <row r="50" spans="1:6" ht="13.5" customHeight="1">
      <c r="A50" s="33"/>
      <c r="B50" s="381"/>
      <c r="C50" s="436"/>
      <c r="D50" s="338"/>
      <c r="E50" s="437"/>
      <c r="F50" s="338"/>
    </row>
  </sheetData>
  <sheetProtection insertRows="0" selectLockedCells="1"/>
  <mergeCells count="4">
    <mergeCell ref="B9:F9"/>
    <mergeCell ref="B30:F30"/>
    <mergeCell ref="A1:G1"/>
    <mergeCell ref="B32:C32"/>
  </mergeCells>
  <printOptions headings="1"/>
  <pageMargins left="0.25" right="0.5" top="0.43" bottom="0.21" header="0.22" footer="0.17"/>
  <pageSetup firstPageNumber="5" useFirstPageNumber="1" horizontalDpi="600" verticalDpi="600"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dimension ref="A1:F56"/>
  <sheetViews>
    <sheetView showGridLines="0" zoomScalePageLayoutView="0" workbookViewId="0" topLeftCell="A31">
      <selection activeCell="E60" sqref="E60"/>
    </sheetView>
  </sheetViews>
  <sheetFormatPr defaultColWidth="9.140625" defaultRowHeight="12.75"/>
  <cols>
    <col min="1" max="1" width="2.00390625" style="89" customWidth="1"/>
    <col min="2" max="2" width="35.7109375" style="89" customWidth="1"/>
    <col min="3" max="3" width="19.7109375" style="89" customWidth="1"/>
    <col min="4" max="4" width="2.28125" style="89" customWidth="1"/>
    <col min="5" max="5" width="35.7109375" style="89" customWidth="1"/>
    <col min="6" max="6" width="18.8515625" style="89" customWidth="1"/>
    <col min="7" max="16384" width="9.140625" style="89" customWidth="1"/>
  </cols>
  <sheetData>
    <row r="1" spans="1:6" ht="12.75">
      <c r="A1" s="405" t="s">
        <v>176</v>
      </c>
      <c r="B1" s="405"/>
      <c r="C1" s="405"/>
      <c r="D1" s="405"/>
      <c r="E1" s="405"/>
      <c r="F1" s="405"/>
    </row>
    <row r="3" ht="12.75">
      <c r="B3" s="175" t="s">
        <v>109</v>
      </c>
    </row>
    <row r="4" ht="12.75">
      <c r="B4" s="175" t="s">
        <v>110</v>
      </c>
    </row>
    <row r="5" ht="12.75">
      <c r="B5" s="175"/>
    </row>
    <row r="6" ht="12.75">
      <c r="B6" s="102" t="str">
        <f>ASA1!C9</f>
        <v>Wood River-Hartford Dist 15</v>
      </c>
    </row>
    <row r="7" ht="12.75">
      <c r="B7" s="103" t="str">
        <f>ASA1!C10</f>
        <v>41-057-0150-03</v>
      </c>
    </row>
    <row r="8" ht="12.75">
      <c r="B8" s="99"/>
    </row>
    <row r="9" spans="2:6" ht="12.75">
      <c r="B9" s="429" t="s">
        <v>101</v>
      </c>
      <c r="C9" s="430"/>
      <c r="D9" s="430"/>
      <c r="E9" s="430"/>
      <c r="F9" s="430"/>
    </row>
    <row r="10" spans="2:3" ht="12.75">
      <c r="B10" s="90"/>
      <c r="C10" s="91"/>
    </row>
    <row r="11" spans="2:6" ht="12.75">
      <c r="B11" s="351" t="s">
        <v>95</v>
      </c>
      <c r="C11" s="352" t="s">
        <v>91</v>
      </c>
      <c r="E11" s="363" t="s">
        <v>95</v>
      </c>
      <c r="F11" s="364" t="s">
        <v>91</v>
      </c>
    </row>
    <row r="12" spans="2:6" ht="14.25" customHeight="1">
      <c r="B12" s="353" t="s">
        <v>276</v>
      </c>
      <c r="C12" s="354">
        <v>16890</v>
      </c>
      <c r="D12" s="110"/>
      <c r="E12" s="359" t="s">
        <v>322</v>
      </c>
      <c r="F12" s="357">
        <v>11251.15</v>
      </c>
    </row>
    <row r="13" spans="2:6" ht="14.25" customHeight="1">
      <c r="B13" s="353" t="s">
        <v>277</v>
      </c>
      <c r="C13" s="354">
        <v>5351.75</v>
      </c>
      <c r="D13" s="110"/>
      <c r="E13" s="359" t="s">
        <v>323</v>
      </c>
      <c r="F13" s="357">
        <v>74692.71</v>
      </c>
    </row>
    <row r="14" spans="2:6" ht="14.25" customHeight="1">
      <c r="B14" s="353" t="s">
        <v>278</v>
      </c>
      <c r="C14" s="354">
        <v>50267.87</v>
      </c>
      <c r="D14" s="110"/>
      <c r="E14" s="359" t="s">
        <v>324</v>
      </c>
      <c r="F14" s="357">
        <v>56713</v>
      </c>
    </row>
    <row r="15" spans="2:6" ht="14.25" customHeight="1">
      <c r="B15" s="353" t="s">
        <v>279</v>
      </c>
      <c r="C15" s="354">
        <v>5450</v>
      </c>
      <c r="D15" s="110"/>
      <c r="E15" s="359" t="s">
        <v>325</v>
      </c>
      <c r="F15" s="357">
        <v>3351.58</v>
      </c>
    </row>
    <row r="16" spans="2:6" ht="14.25" customHeight="1">
      <c r="B16" s="353" t="s">
        <v>280</v>
      </c>
      <c r="C16" s="354">
        <v>76121.62</v>
      </c>
      <c r="D16" s="110"/>
      <c r="E16" s="359" t="s">
        <v>326</v>
      </c>
      <c r="F16" s="357">
        <v>11001.07</v>
      </c>
    </row>
    <row r="17" spans="2:6" ht="14.25" customHeight="1">
      <c r="B17" s="353" t="s">
        <v>281</v>
      </c>
      <c r="C17" s="355">
        <v>31953.69</v>
      </c>
      <c r="D17" s="110"/>
      <c r="E17" s="359" t="s">
        <v>327</v>
      </c>
      <c r="F17" s="357">
        <v>231140.2</v>
      </c>
    </row>
    <row r="18" spans="2:6" ht="14.25" customHeight="1">
      <c r="B18" s="353" t="s">
        <v>282</v>
      </c>
      <c r="C18" s="355">
        <v>25542</v>
      </c>
      <c r="D18" s="110"/>
      <c r="E18" s="359" t="s">
        <v>328</v>
      </c>
      <c r="F18" s="357">
        <v>2918</v>
      </c>
    </row>
    <row r="19" spans="2:6" ht="14.25" customHeight="1">
      <c r="B19" s="353" t="s">
        <v>283</v>
      </c>
      <c r="C19" s="354">
        <v>7975.25</v>
      </c>
      <c r="D19" s="110"/>
      <c r="E19" s="359" t="s">
        <v>329</v>
      </c>
      <c r="F19" s="357">
        <v>112369.86</v>
      </c>
    </row>
    <row r="20" spans="2:6" ht="14.25" customHeight="1">
      <c r="B20" s="353" t="s">
        <v>284</v>
      </c>
      <c r="C20" s="354">
        <v>11309.46</v>
      </c>
      <c r="D20" s="110"/>
      <c r="E20" s="359" t="s">
        <v>330</v>
      </c>
      <c r="F20" s="357">
        <v>2720</v>
      </c>
    </row>
    <row r="21" spans="2:6" ht="14.25" customHeight="1">
      <c r="B21" s="353" t="s">
        <v>285</v>
      </c>
      <c r="C21" s="354">
        <v>2946.05</v>
      </c>
      <c r="D21" s="110"/>
      <c r="E21" s="359" t="s">
        <v>331</v>
      </c>
      <c r="F21" s="357">
        <v>32210.25</v>
      </c>
    </row>
    <row r="22" spans="2:6" ht="14.25" customHeight="1">
      <c r="B22" s="353" t="s">
        <v>441</v>
      </c>
      <c r="C22" s="354">
        <v>500815</v>
      </c>
      <c r="D22" s="110"/>
      <c r="E22" s="359" t="s">
        <v>332</v>
      </c>
      <c r="F22" s="357">
        <v>12750</v>
      </c>
    </row>
    <row r="23" spans="2:6" ht="14.25" customHeight="1">
      <c r="B23" s="353" t="s">
        <v>286</v>
      </c>
      <c r="C23" s="354">
        <v>3415</v>
      </c>
      <c r="D23" s="110"/>
      <c r="E23" s="359" t="s">
        <v>333</v>
      </c>
      <c r="F23" s="357">
        <v>18804.68</v>
      </c>
    </row>
    <row r="24" spans="2:6" ht="14.25" customHeight="1">
      <c r="B24" s="353" t="s">
        <v>287</v>
      </c>
      <c r="C24" s="354">
        <v>64900</v>
      </c>
      <c r="D24" s="110"/>
      <c r="E24" s="359" t="s">
        <v>334</v>
      </c>
      <c r="F24" s="357">
        <v>4163</v>
      </c>
    </row>
    <row r="25" spans="2:6" ht="14.25" customHeight="1">
      <c r="B25" s="353" t="s">
        <v>288</v>
      </c>
      <c r="C25" s="354">
        <v>2991.76</v>
      </c>
      <c r="D25" s="110"/>
      <c r="E25" s="359" t="s">
        <v>335</v>
      </c>
      <c r="F25" s="357">
        <v>32244</v>
      </c>
    </row>
    <row r="26" spans="2:6" ht="14.25" customHeight="1">
      <c r="B26" s="353" t="s">
        <v>289</v>
      </c>
      <c r="C26" s="354">
        <v>2744.6</v>
      </c>
      <c r="D26" s="110"/>
      <c r="E26" s="359" t="s">
        <v>336</v>
      </c>
      <c r="F26" s="357">
        <v>4717</v>
      </c>
    </row>
    <row r="27" spans="2:6" ht="14.25" customHeight="1">
      <c r="B27" s="353" t="s">
        <v>290</v>
      </c>
      <c r="C27" s="354">
        <v>4545.25</v>
      </c>
      <c r="D27" s="110"/>
      <c r="E27" s="359" t="s">
        <v>337</v>
      </c>
      <c r="F27" s="357">
        <v>5770</v>
      </c>
    </row>
    <row r="28" spans="2:6" ht="14.25" customHeight="1">
      <c r="B28" s="353" t="s">
        <v>291</v>
      </c>
      <c r="C28" s="354">
        <v>2636.54</v>
      </c>
      <c r="D28" s="110"/>
      <c r="E28" s="359" t="s">
        <v>338</v>
      </c>
      <c r="F28" s="357">
        <v>6241</v>
      </c>
    </row>
    <row r="29" spans="2:6" ht="14.25" customHeight="1">
      <c r="B29" s="353" t="s">
        <v>292</v>
      </c>
      <c r="C29" s="354">
        <v>4267</v>
      </c>
      <c r="D29" s="110"/>
      <c r="E29" s="359" t="s">
        <v>339</v>
      </c>
      <c r="F29" s="357">
        <v>30178</v>
      </c>
    </row>
    <row r="30" spans="2:6" ht="14.25" customHeight="1">
      <c r="B30" s="353" t="s">
        <v>293</v>
      </c>
      <c r="C30" s="354">
        <v>36676.93</v>
      </c>
      <c r="D30" s="110"/>
      <c r="E30" s="359" t="s">
        <v>340</v>
      </c>
      <c r="F30" s="357">
        <v>12313</v>
      </c>
    </row>
    <row r="31" spans="2:6" ht="14.25" customHeight="1">
      <c r="B31" s="353" t="s">
        <v>294</v>
      </c>
      <c r="C31" s="354">
        <v>47394</v>
      </c>
      <c r="D31" s="110"/>
      <c r="E31" s="359" t="s">
        <v>341</v>
      </c>
      <c r="F31" s="357">
        <v>4625</v>
      </c>
    </row>
    <row r="32" spans="2:6" ht="14.25" customHeight="1">
      <c r="B32" s="353" t="s">
        <v>303</v>
      </c>
      <c r="C32" s="354">
        <v>13411.44</v>
      </c>
      <c r="D32" s="110"/>
      <c r="E32" s="359" t="s">
        <v>342</v>
      </c>
      <c r="F32" s="357">
        <v>7180</v>
      </c>
    </row>
    <row r="33" spans="2:6" ht="14.25" customHeight="1">
      <c r="B33" s="353" t="s">
        <v>295</v>
      </c>
      <c r="C33" s="354">
        <v>4900</v>
      </c>
      <c r="D33" s="110"/>
      <c r="E33" s="359" t="s">
        <v>343</v>
      </c>
      <c r="F33" s="357">
        <v>2577</v>
      </c>
    </row>
    <row r="34" spans="2:6" ht="14.25" customHeight="1">
      <c r="B34" s="353" t="s">
        <v>296</v>
      </c>
      <c r="C34" s="354">
        <v>4555</v>
      </c>
      <c r="D34" s="110"/>
      <c r="E34" s="359" t="s">
        <v>344</v>
      </c>
      <c r="F34" s="357">
        <v>4932</v>
      </c>
    </row>
    <row r="35" spans="2:6" ht="14.25" customHeight="1">
      <c r="B35" s="353" t="s">
        <v>297</v>
      </c>
      <c r="C35" s="354">
        <v>66323</v>
      </c>
      <c r="D35" s="110"/>
      <c r="E35" s="359" t="s">
        <v>345</v>
      </c>
      <c r="F35" s="357">
        <v>3591</v>
      </c>
    </row>
    <row r="36" spans="2:6" ht="14.25" customHeight="1">
      <c r="B36" s="356" t="s">
        <v>298</v>
      </c>
      <c r="C36" s="357">
        <v>37478</v>
      </c>
      <c r="D36" s="110"/>
      <c r="E36" s="365" t="s">
        <v>346</v>
      </c>
      <c r="F36" s="357">
        <v>10056</v>
      </c>
    </row>
    <row r="37" spans="2:6" ht="14.25" customHeight="1">
      <c r="B37" s="358" t="s">
        <v>304</v>
      </c>
      <c r="C37" s="357">
        <v>596187.06</v>
      </c>
      <c r="D37" s="110"/>
      <c r="E37" s="360" t="s">
        <v>347</v>
      </c>
      <c r="F37" s="357">
        <v>18993.32</v>
      </c>
    </row>
    <row r="38" spans="2:6" ht="14.25" customHeight="1">
      <c r="B38" s="356" t="s">
        <v>299</v>
      </c>
      <c r="C38" s="357">
        <v>4178.96</v>
      </c>
      <c r="D38" s="110"/>
      <c r="E38" s="360" t="s">
        <v>348</v>
      </c>
      <c r="F38" s="357">
        <v>6599</v>
      </c>
    </row>
    <row r="39" spans="2:6" ht="14.25" customHeight="1">
      <c r="B39" s="359" t="s">
        <v>305</v>
      </c>
      <c r="C39" s="357">
        <v>19782.42</v>
      </c>
      <c r="D39" s="110"/>
      <c r="E39" s="360" t="s">
        <v>349</v>
      </c>
      <c r="F39" s="357">
        <v>11309</v>
      </c>
    </row>
    <row r="40" spans="2:6" ht="14.25" customHeight="1">
      <c r="B40" s="359" t="s">
        <v>306</v>
      </c>
      <c r="C40" s="357">
        <v>4111.38</v>
      </c>
      <c r="D40" s="110"/>
      <c r="E40" s="360" t="s">
        <v>350</v>
      </c>
      <c r="F40" s="357">
        <v>361491</v>
      </c>
    </row>
    <row r="41" spans="2:6" ht="14.25" customHeight="1">
      <c r="B41" s="359" t="s">
        <v>307</v>
      </c>
      <c r="C41" s="357">
        <v>60545.3</v>
      </c>
      <c r="D41" s="110"/>
      <c r="E41" s="360" t="s">
        <v>351</v>
      </c>
      <c r="F41" s="357">
        <v>11263</v>
      </c>
    </row>
    <row r="42" spans="2:6" ht="14.25" customHeight="1">
      <c r="B42" s="359" t="s">
        <v>308</v>
      </c>
      <c r="C42" s="357">
        <v>14078.82</v>
      </c>
      <c r="D42" s="110"/>
      <c r="E42" s="360" t="s">
        <v>352</v>
      </c>
      <c r="F42" s="357">
        <v>2680</v>
      </c>
    </row>
    <row r="43" spans="2:6" ht="12.75">
      <c r="B43" s="359" t="s">
        <v>309</v>
      </c>
      <c r="C43" s="357">
        <v>36675</v>
      </c>
      <c r="E43" s="359" t="s">
        <v>353</v>
      </c>
      <c r="F43" s="357">
        <v>2932</v>
      </c>
    </row>
    <row r="44" spans="2:6" ht="12.75">
      <c r="B44" s="359" t="s">
        <v>310</v>
      </c>
      <c r="C44" s="357">
        <v>33035</v>
      </c>
      <c r="E44" s="359" t="s">
        <v>354</v>
      </c>
      <c r="F44" s="357">
        <v>21410</v>
      </c>
    </row>
    <row r="45" spans="2:6" ht="12.75">
      <c r="B45" s="359" t="s">
        <v>311</v>
      </c>
      <c r="C45" s="357">
        <v>46333.25</v>
      </c>
      <c r="E45" s="359" t="s">
        <v>355</v>
      </c>
      <c r="F45" s="357">
        <v>48000</v>
      </c>
    </row>
    <row r="46" spans="2:6" ht="12.75">
      <c r="B46" s="359" t="s">
        <v>312</v>
      </c>
      <c r="C46" s="357">
        <v>2673</v>
      </c>
      <c r="E46" s="359" t="s">
        <v>356</v>
      </c>
      <c r="F46" s="357">
        <v>340206</v>
      </c>
    </row>
    <row r="47" spans="2:6" ht="12.75">
      <c r="B47" s="353" t="s">
        <v>300</v>
      </c>
      <c r="C47" s="357">
        <v>43548</v>
      </c>
      <c r="E47" s="359" t="s">
        <v>357</v>
      </c>
      <c r="F47" s="357">
        <v>2571</v>
      </c>
    </row>
    <row r="48" spans="2:6" ht="12.75">
      <c r="B48" s="360" t="s">
        <v>313</v>
      </c>
      <c r="C48" s="357">
        <v>13591.06</v>
      </c>
      <c r="E48" s="359" t="s">
        <v>361</v>
      </c>
      <c r="F48" s="357">
        <v>25916</v>
      </c>
    </row>
    <row r="49" spans="2:6" ht="12.75">
      <c r="B49" s="360" t="s">
        <v>314</v>
      </c>
      <c r="C49" s="357">
        <v>4806</v>
      </c>
      <c r="E49" s="359" t="s">
        <v>362</v>
      </c>
      <c r="F49" s="357">
        <v>3300</v>
      </c>
    </row>
    <row r="50" spans="2:6" ht="12.75">
      <c r="B50" s="360" t="s">
        <v>315</v>
      </c>
      <c r="C50" s="357">
        <v>35066</v>
      </c>
      <c r="E50" s="359" t="s">
        <v>363</v>
      </c>
      <c r="F50" s="357">
        <v>4845</v>
      </c>
    </row>
    <row r="51" spans="2:6" ht="12.75">
      <c r="B51" s="360" t="s">
        <v>316</v>
      </c>
      <c r="C51" s="357">
        <v>12200</v>
      </c>
      <c r="E51" s="359" t="s">
        <v>358</v>
      </c>
      <c r="F51" s="357">
        <v>15660</v>
      </c>
    </row>
    <row r="52" spans="2:6" ht="12.75">
      <c r="B52" s="360" t="s">
        <v>317</v>
      </c>
      <c r="C52" s="357">
        <v>47418.45</v>
      </c>
      <c r="E52" s="359" t="s">
        <v>359</v>
      </c>
      <c r="F52" s="357">
        <v>4964</v>
      </c>
    </row>
    <row r="53" spans="2:6" ht="12.75">
      <c r="B53" s="360" t="s">
        <v>318</v>
      </c>
      <c r="C53" s="357">
        <v>51282</v>
      </c>
      <c r="E53" s="359" t="s">
        <v>360</v>
      </c>
      <c r="F53" s="357">
        <v>54170</v>
      </c>
    </row>
    <row r="54" spans="2:6" ht="12.75">
      <c r="B54" s="359" t="s">
        <v>319</v>
      </c>
      <c r="C54" s="357">
        <v>173055.7</v>
      </c>
      <c r="E54" s="359" t="s">
        <v>365</v>
      </c>
      <c r="F54" s="357">
        <v>47020</v>
      </c>
    </row>
    <row r="55" spans="2:6" ht="12.75">
      <c r="B55" s="359" t="s">
        <v>320</v>
      </c>
      <c r="C55" s="357">
        <v>30835</v>
      </c>
      <c r="E55" s="359" t="s">
        <v>366</v>
      </c>
      <c r="F55" s="357">
        <v>8094</v>
      </c>
    </row>
    <row r="56" spans="2:6" ht="12.75">
      <c r="B56" s="361" t="s">
        <v>321</v>
      </c>
      <c r="C56" s="362">
        <v>3930</v>
      </c>
      <c r="E56" s="361" t="s">
        <v>364</v>
      </c>
      <c r="F56" s="362">
        <v>4737</v>
      </c>
    </row>
  </sheetData>
  <sheetProtection/>
  <mergeCells count="2">
    <mergeCell ref="B9:F9"/>
    <mergeCell ref="A1:F1"/>
  </mergeCells>
  <printOptions headings="1"/>
  <pageMargins left="0.75" right="0.75" top="0.53" bottom="0.43" header="0.33" footer="0.18"/>
  <pageSetup firstPageNumber="6" useFirstPageNumber="1" horizontalDpi="600" verticalDpi="600"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dimension ref="A1:F47"/>
  <sheetViews>
    <sheetView showGridLines="0" zoomScalePageLayoutView="0" workbookViewId="0" topLeftCell="A19">
      <selection activeCell="B27" sqref="B27"/>
    </sheetView>
  </sheetViews>
  <sheetFormatPr defaultColWidth="9.140625" defaultRowHeight="12.75"/>
  <cols>
    <col min="1" max="1" width="1.421875" style="89" customWidth="1"/>
    <col min="2" max="2" width="35.7109375" style="89" customWidth="1"/>
    <col min="3" max="3" width="23.7109375" style="89" customWidth="1"/>
    <col min="4" max="4" width="2.57421875" style="89" customWidth="1"/>
    <col min="5" max="5" width="35.7109375" style="89" customWidth="1"/>
    <col min="6" max="6" width="18.8515625" style="89" customWidth="1"/>
    <col min="7" max="16384" width="9.140625" style="89" customWidth="1"/>
  </cols>
  <sheetData>
    <row r="1" spans="1:6" ht="12.75">
      <c r="A1" s="408" t="s">
        <v>175</v>
      </c>
      <c r="B1" s="408"/>
      <c r="C1" s="408"/>
      <c r="D1" s="408"/>
      <c r="E1" s="408"/>
      <c r="F1" s="408"/>
    </row>
    <row r="2" spans="1:6" ht="12.75">
      <c r="A2" s="305"/>
      <c r="B2" s="305"/>
      <c r="C2" s="305"/>
      <c r="D2" s="305"/>
      <c r="E2" s="305"/>
      <c r="F2" s="305"/>
    </row>
    <row r="3" ht="12.75">
      <c r="B3" s="175" t="s">
        <v>105</v>
      </c>
    </row>
    <row r="4" ht="12.75">
      <c r="B4" s="175" t="s">
        <v>106</v>
      </c>
    </row>
    <row r="5" ht="12.75">
      <c r="B5" s="114"/>
    </row>
    <row r="6" ht="12.75">
      <c r="B6" s="172" t="str">
        <f>ASA1!C9</f>
        <v>Wood River-Hartford Dist 15</v>
      </c>
    </row>
    <row r="7" ht="12.75">
      <c r="B7" s="109" t="str">
        <f>ASA1!C10</f>
        <v>41-057-0150-03</v>
      </c>
    </row>
    <row r="8" ht="12.75">
      <c r="B8" s="98"/>
    </row>
    <row r="9" spans="2:6" ht="12.75">
      <c r="B9" s="429" t="s">
        <v>104</v>
      </c>
      <c r="C9" s="430"/>
      <c r="D9" s="430"/>
      <c r="E9" s="430"/>
      <c r="F9" s="430"/>
    </row>
    <row r="10" spans="2:3" ht="12.75">
      <c r="B10" s="101"/>
      <c r="C10" s="91"/>
    </row>
    <row r="11" spans="2:6" ht="12.75">
      <c r="B11" s="351" t="s">
        <v>95</v>
      </c>
      <c r="C11" s="352" t="s">
        <v>91</v>
      </c>
      <c r="D11" s="108"/>
      <c r="E11" s="363" t="s">
        <v>95</v>
      </c>
      <c r="F11" s="364" t="s">
        <v>91</v>
      </c>
    </row>
    <row r="12" spans="2:6" s="110" customFormat="1" ht="14.25" customHeight="1">
      <c r="B12" s="353" t="s">
        <v>367</v>
      </c>
      <c r="C12" s="354">
        <v>1776</v>
      </c>
      <c r="E12" s="359"/>
      <c r="F12" s="366"/>
    </row>
    <row r="13" spans="2:6" s="110" customFormat="1" ht="14.25" customHeight="1">
      <c r="B13" s="353" t="s">
        <v>368</v>
      </c>
      <c r="C13" s="354">
        <v>1464</v>
      </c>
      <c r="E13" s="353" t="s">
        <v>388</v>
      </c>
      <c r="F13" s="372">
        <v>1278</v>
      </c>
    </row>
    <row r="14" spans="2:6" s="110" customFormat="1" ht="14.25" customHeight="1">
      <c r="B14" s="353" t="s">
        <v>369</v>
      </c>
      <c r="C14" s="354">
        <v>1135</v>
      </c>
      <c r="E14" s="353" t="s">
        <v>389</v>
      </c>
      <c r="F14" s="372">
        <v>1567</v>
      </c>
    </row>
    <row r="15" spans="2:6" s="110" customFormat="1" ht="14.25" customHeight="1">
      <c r="B15" s="353" t="s">
        <v>370</v>
      </c>
      <c r="C15" s="354">
        <v>1055</v>
      </c>
      <c r="E15" s="369" t="s">
        <v>390</v>
      </c>
      <c r="F15" s="373">
        <v>1000</v>
      </c>
    </row>
    <row r="16" spans="2:6" s="110" customFormat="1" ht="14.25" customHeight="1">
      <c r="B16" s="353" t="s">
        <v>371</v>
      </c>
      <c r="C16" s="354">
        <v>1731</v>
      </c>
      <c r="E16" s="369" t="s">
        <v>391</v>
      </c>
      <c r="F16" s="373">
        <v>1915</v>
      </c>
    </row>
    <row r="17" spans="2:6" s="110" customFormat="1" ht="14.25" customHeight="1">
      <c r="B17" s="353" t="s">
        <v>372</v>
      </c>
      <c r="C17" s="354">
        <v>1955</v>
      </c>
      <c r="E17" s="369" t="s">
        <v>392</v>
      </c>
      <c r="F17" s="373">
        <v>1965</v>
      </c>
    </row>
    <row r="18" spans="2:6" s="110" customFormat="1" ht="14.25" customHeight="1">
      <c r="B18" s="353" t="s">
        <v>373</v>
      </c>
      <c r="C18" s="354">
        <v>1081</v>
      </c>
      <c r="E18" s="369" t="s">
        <v>393</v>
      </c>
      <c r="F18" s="373">
        <v>2312</v>
      </c>
    </row>
    <row r="19" spans="2:6" s="110" customFormat="1" ht="14.25" customHeight="1">
      <c r="B19" s="353" t="s">
        <v>374</v>
      </c>
      <c r="C19" s="354">
        <v>1445</v>
      </c>
      <c r="E19" s="369" t="s">
        <v>394</v>
      </c>
      <c r="F19" s="373">
        <v>1300</v>
      </c>
    </row>
    <row r="20" spans="2:6" s="110" customFormat="1" ht="14.25" customHeight="1">
      <c r="B20" s="353" t="s">
        <v>375</v>
      </c>
      <c r="C20" s="354">
        <v>1793</v>
      </c>
      <c r="E20" s="369" t="s">
        <v>395</v>
      </c>
      <c r="F20" s="373">
        <v>1361</v>
      </c>
    </row>
    <row r="21" spans="2:6" s="110" customFormat="1" ht="14.25" customHeight="1">
      <c r="B21" s="353" t="s">
        <v>376</v>
      </c>
      <c r="C21" s="354">
        <v>2493</v>
      </c>
      <c r="E21" s="369" t="s">
        <v>396</v>
      </c>
      <c r="F21" s="373">
        <v>1907</v>
      </c>
    </row>
    <row r="22" spans="2:6" s="110" customFormat="1" ht="14.25" customHeight="1">
      <c r="B22" s="353" t="s">
        <v>377</v>
      </c>
      <c r="C22" s="354">
        <v>1164</v>
      </c>
      <c r="E22" s="369" t="s">
        <v>397</v>
      </c>
      <c r="F22" s="373">
        <v>1960</v>
      </c>
    </row>
    <row r="23" spans="2:6" s="110" customFormat="1" ht="14.25" customHeight="1">
      <c r="B23" s="353" t="s">
        <v>378</v>
      </c>
      <c r="C23" s="354">
        <v>1038</v>
      </c>
      <c r="E23" s="369" t="s">
        <v>398</v>
      </c>
      <c r="F23" s="373">
        <v>1200</v>
      </c>
    </row>
    <row r="24" spans="2:6" s="110" customFormat="1" ht="14.25" customHeight="1">
      <c r="B24" s="353" t="s">
        <v>379</v>
      </c>
      <c r="C24" s="354">
        <v>2180</v>
      </c>
      <c r="E24" s="369" t="s">
        <v>399</v>
      </c>
      <c r="F24" s="373">
        <v>2352</v>
      </c>
    </row>
    <row r="25" spans="2:6" s="110" customFormat="1" ht="14.25" customHeight="1">
      <c r="B25" s="353" t="s">
        <v>380</v>
      </c>
      <c r="C25" s="354">
        <v>1000</v>
      </c>
      <c r="E25" s="369" t="s">
        <v>400</v>
      </c>
      <c r="F25" s="373">
        <f>1871+1193</f>
        <v>3064</v>
      </c>
    </row>
    <row r="26" spans="2:6" s="110" customFormat="1" ht="14.25" customHeight="1">
      <c r="B26" s="353" t="s">
        <v>381</v>
      </c>
      <c r="C26" s="354">
        <v>1875</v>
      </c>
      <c r="E26" s="369" t="s">
        <v>401</v>
      </c>
      <c r="F26" s="373">
        <v>1145</v>
      </c>
    </row>
    <row r="27" spans="2:6" s="110" customFormat="1" ht="14.25" customHeight="1">
      <c r="B27" s="353" t="s">
        <v>382</v>
      </c>
      <c r="C27" s="354">
        <v>1869</v>
      </c>
      <c r="E27" s="369" t="s">
        <v>402</v>
      </c>
      <c r="F27" s="373">
        <v>1112</v>
      </c>
    </row>
    <row r="28" spans="2:6" s="110" customFormat="1" ht="14.25" customHeight="1">
      <c r="B28" s="353" t="s">
        <v>383</v>
      </c>
      <c r="C28" s="354">
        <v>1650</v>
      </c>
      <c r="E28" s="369" t="s">
        <v>405</v>
      </c>
      <c r="F28" s="373">
        <v>2000</v>
      </c>
    </row>
    <row r="29" spans="2:6" s="110" customFormat="1" ht="14.25" customHeight="1">
      <c r="B29" s="353" t="s">
        <v>384</v>
      </c>
      <c r="C29" s="354">
        <v>2212</v>
      </c>
      <c r="E29" s="369" t="s">
        <v>403</v>
      </c>
      <c r="F29" s="373">
        <v>1531</v>
      </c>
    </row>
    <row r="30" spans="2:6" s="110" customFormat="1" ht="14.25" customHeight="1">
      <c r="B30" s="353" t="s">
        <v>385</v>
      </c>
      <c r="C30" s="354">
        <v>1237</v>
      </c>
      <c r="E30" s="369" t="s">
        <v>404</v>
      </c>
      <c r="F30" s="373">
        <v>2151</v>
      </c>
    </row>
    <row r="31" spans="2:6" s="110" customFormat="1" ht="14.25" customHeight="1">
      <c r="B31" s="353" t="s">
        <v>386</v>
      </c>
      <c r="C31" s="354">
        <v>1614</v>
      </c>
      <c r="E31" s="369" t="s">
        <v>406</v>
      </c>
      <c r="F31" s="373">
        <v>11407</v>
      </c>
    </row>
    <row r="32" spans="2:6" s="110" customFormat="1" ht="14.25" customHeight="1">
      <c r="B32" s="353" t="s">
        <v>387</v>
      </c>
      <c r="C32" s="354">
        <v>2318</v>
      </c>
      <c r="E32" s="369" t="s">
        <v>407</v>
      </c>
      <c r="F32" s="373">
        <v>1981</v>
      </c>
    </row>
    <row r="33" spans="2:6" s="110" customFormat="1" ht="14.25" customHeight="1">
      <c r="B33" s="359"/>
      <c r="C33" s="366"/>
      <c r="E33" s="370"/>
      <c r="F33" s="373"/>
    </row>
    <row r="34" spans="2:6" s="110" customFormat="1" ht="14.25" customHeight="1">
      <c r="B34" s="359"/>
      <c r="C34" s="366"/>
      <c r="E34" s="370"/>
      <c r="F34" s="373"/>
    </row>
    <row r="35" spans="2:6" s="110" customFormat="1" ht="14.25" customHeight="1">
      <c r="B35" s="367"/>
      <c r="C35" s="368"/>
      <c r="E35" s="371"/>
      <c r="F35" s="374"/>
    </row>
    <row r="36" s="110" customFormat="1" ht="11.25"/>
    <row r="47" ht="12.75">
      <c r="B47" s="215"/>
    </row>
  </sheetData>
  <sheetProtection/>
  <mergeCells count="2">
    <mergeCell ref="B9:F9"/>
    <mergeCell ref="A1:F1"/>
  </mergeCells>
  <printOptions headings="1"/>
  <pageMargins left="0.75" right="0.75" top="0.48" bottom="0.4" header="0.32" footer="0.21"/>
  <pageSetup firstPageNumber="7" useFirstPageNumber="1" horizontalDpi="600" verticalDpi="600"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sheetPr codeName="Sheet3"/>
  <dimension ref="A1:F47"/>
  <sheetViews>
    <sheetView showGridLines="0" zoomScalePageLayoutView="0" workbookViewId="0" topLeftCell="A1">
      <selection activeCell="B27" sqref="B27"/>
    </sheetView>
  </sheetViews>
  <sheetFormatPr defaultColWidth="9.140625" defaultRowHeight="12.75"/>
  <cols>
    <col min="1" max="1" width="1.421875" style="89" customWidth="1"/>
    <col min="2" max="2" width="37.7109375" style="89" customWidth="1"/>
    <col min="3" max="3" width="23.7109375" style="89" customWidth="1"/>
    <col min="4" max="4" width="2.140625" style="89" customWidth="1"/>
    <col min="5" max="5" width="35.7109375" style="89" customWidth="1"/>
    <col min="6" max="6" width="18.8515625" style="89" customWidth="1"/>
    <col min="7" max="7" width="4.7109375" style="89" customWidth="1"/>
    <col min="8" max="16384" width="9.140625" style="89" customWidth="1"/>
  </cols>
  <sheetData>
    <row r="1" spans="1:6" ht="12.75">
      <c r="A1" s="408" t="s">
        <v>177</v>
      </c>
      <c r="B1" s="408"/>
      <c r="C1" s="408"/>
      <c r="D1" s="408"/>
      <c r="E1" s="408"/>
      <c r="F1" s="408"/>
    </row>
    <row r="3" s="104" customFormat="1" ht="12.75">
      <c r="B3" s="175" t="s">
        <v>107</v>
      </c>
    </row>
    <row r="4" s="104" customFormat="1" ht="12.75">
      <c r="B4" s="175" t="s">
        <v>108</v>
      </c>
    </row>
    <row r="5" s="104" customFormat="1" ht="12.75">
      <c r="B5" s="175"/>
    </row>
    <row r="6" ht="12.75">
      <c r="B6" s="172" t="str">
        <f>ASA1!C9</f>
        <v>Wood River-Hartford Dist 15</v>
      </c>
    </row>
    <row r="7" ht="12.75">
      <c r="B7" s="105" t="str">
        <f>ASA1!C10</f>
        <v>41-057-0150-03</v>
      </c>
    </row>
    <row r="8" ht="12.75">
      <c r="B8" s="105"/>
    </row>
    <row r="9" spans="2:6" ht="12.75">
      <c r="B9" s="429" t="s">
        <v>102</v>
      </c>
      <c r="C9" s="430"/>
      <c r="D9" s="430"/>
      <c r="E9" s="430"/>
      <c r="F9" s="430"/>
    </row>
    <row r="10" spans="2:3" ht="12.75">
      <c r="B10" s="101"/>
      <c r="C10" s="91"/>
    </row>
    <row r="11" spans="2:6" ht="12.75">
      <c r="B11" s="96" t="s">
        <v>95</v>
      </c>
      <c r="C11" s="92" t="s">
        <v>91</v>
      </c>
      <c r="E11" s="96" t="s">
        <v>95</v>
      </c>
      <c r="F11" s="92" t="s">
        <v>91</v>
      </c>
    </row>
    <row r="12" spans="2:6" s="110" customFormat="1" ht="14.25" customHeight="1">
      <c r="B12" s="94" t="s">
        <v>408</v>
      </c>
      <c r="C12" s="93">
        <v>839</v>
      </c>
      <c r="E12" s="94" t="s">
        <v>424</v>
      </c>
      <c r="F12" s="93">
        <v>645</v>
      </c>
    </row>
    <row r="13" spans="2:6" s="110" customFormat="1" ht="14.25" customHeight="1">
      <c r="B13" s="94" t="s">
        <v>409</v>
      </c>
      <c r="C13" s="93">
        <v>515</v>
      </c>
      <c r="E13" s="94" t="s">
        <v>425</v>
      </c>
      <c r="F13" s="93">
        <v>632</v>
      </c>
    </row>
    <row r="14" spans="2:6" s="110" customFormat="1" ht="14.25" customHeight="1">
      <c r="B14" s="94" t="s">
        <v>410</v>
      </c>
      <c r="C14" s="93">
        <v>747</v>
      </c>
      <c r="E14" s="94" t="s">
        <v>426</v>
      </c>
      <c r="F14" s="93">
        <v>612</v>
      </c>
    </row>
    <row r="15" spans="2:6" s="110" customFormat="1" ht="14.25" customHeight="1">
      <c r="B15" s="94" t="s">
        <v>411</v>
      </c>
      <c r="C15" s="93">
        <v>910</v>
      </c>
      <c r="E15" s="94" t="s">
        <v>427</v>
      </c>
      <c r="F15" s="93">
        <v>590</v>
      </c>
    </row>
    <row r="16" spans="2:6" s="110" customFormat="1" ht="14.25" customHeight="1">
      <c r="B16" s="94" t="s">
        <v>412</v>
      </c>
      <c r="C16" s="93">
        <v>569</v>
      </c>
      <c r="E16" s="94" t="s">
        <v>428</v>
      </c>
      <c r="F16" s="93">
        <v>810</v>
      </c>
    </row>
    <row r="17" spans="2:6" s="110" customFormat="1" ht="14.25" customHeight="1">
      <c r="B17" s="94" t="s">
        <v>413</v>
      </c>
      <c r="C17" s="93">
        <v>650</v>
      </c>
      <c r="E17" s="94" t="s">
        <v>429</v>
      </c>
      <c r="F17" s="93">
        <v>759</v>
      </c>
    </row>
    <row r="18" spans="2:6" s="110" customFormat="1" ht="14.25" customHeight="1">
      <c r="B18" s="94" t="s">
        <v>414</v>
      </c>
      <c r="C18" s="93">
        <v>960</v>
      </c>
      <c r="E18" s="94" t="s">
        <v>430</v>
      </c>
      <c r="F18" s="93">
        <v>510</v>
      </c>
    </row>
    <row r="19" spans="2:6" s="110" customFormat="1" ht="14.25" customHeight="1">
      <c r="B19" s="94" t="s">
        <v>415</v>
      </c>
      <c r="C19" s="93">
        <v>600</v>
      </c>
      <c r="E19" s="94" t="s">
        <v>431</v>
      </c>
      <c r="F19" s="93">
        <v>574</v>
      </c>
    </row>
    <row r="20" spans="2:6" s="110" customFormat="1" ht="14.25" customHeight="1">
      <c r="B20" s="94" t="s">
        <v>416</v>
      </c>
      <c r="C20" s="93">
        <v>735</v>
      </c>
      <c r="E20" s="94" t="s">
        <v>432</v>
      </c>
      <c r="F20" s="93">
        <v>800</v>
      </c>
    </row>
    <row r="21" spans="2:6" s="110" customFormat="1" ht="14.25" customHeight="1">
      <c r="B21" s="94" t="s">
        <v>417</v>
      </c>
      <c r="C21" s="93">
        <v>500</v>
      </c>
      <c r="E21" s="94" t="s">
        <v>433</v>
      </c>
      <c r="F21" s="93">
        <v>668</v>
      </c>
    </row>
    <row r="22" spans="2:6" s="110" customFormat="1" ht="14.25" customHeight="1">
      <c r="B22" s="94" t="s">
        <v>418</v>
      </c>
      <c r="C22" s="93">
        <v>622</v>
      </c>
      <c r="E22" s="94" t="s">
        <v>434</v>
      </c>
      <c r="F22" s="93">
        <v>569</v>
      </c>
    </row>
    <row r="23" spans="2:6" s="110" customFormat="1" ht="14.25" customHeight="1">
      <c r="B23" s="94" t="s">
        <v>419</v>
      </c>
      <c r="C23" s="93">
        <v>918</v>
      </c>
      <c r="E23" s="94" t="s">
        <v>435</v>
      </c>
      <c r="F23" s="93">
        <v>611</v>
      </c>
    </row>
    <row r="24" spans="2:6" s="110" customFormat="1" ht="14.25" customHeight="1">
      <c r="B24" s="94" t="s">
        <v>420</v>
      </c>
      <c r="C24" s="93">
        <v>694</v>
      </c>
      <c r="E24" s="94" t="s">
        <v>436</v>
      </c>
      <c r="F24" s="93">
        <v>730</v>
      </c>
    </row>
    <row r="25" spans="2:6" s="110" customFormat="1" ht="14.25" customHeight="1">
      <c r="B25" s="94" t="s">
        <v>421</v>
      </c>
      <c r="C25" s="93">
        <v>869</v>
      </c>
      <c r="E25" s="94" t="s">
        <v>437</v>
      </c>
      <c r="F25" s="93">
        <v>675</v>
      </c>
    </row>
    <row r="26" spans="2:6" s="110" customFormat="1" ht="14.25" customHeight="1">
      <c r="B26" s="94" t="s">
        <v>422</v>
      </c>
      <c r="C26" s="93">
        <v>754</v>
      </c>
      <c r="E26" s="94" t="s">
        <v>438</v>
      </c>
      <c r="F26" s="93">
        <v>717</v>
      </c>
    </row>
    <row r="27" spans="2:6" s="110" customFormat="1" ht="14.25" customHeight="1">
      <c r="B27" s="94" t="s">
        <v>423</v>
      </c>
      <c r="C27" s="93">
        <v>782</v>
      </c>
      <c r="E27" s="94" t="s">
        <v>439</v>
      </c>
      <c r="F27" s="93">
        <v>729</v>
      </c>
    </row>
    <row r="28" spans="2:6" s="110" customFormat="1" ht="14.25" customHeight="1">
      <c r="B28" s="94"/>
      <c r="C28" s="93"/>
      <c r="E28" s="94" t="s">
        <v>440</v>
      </c>
      <c r="F28" s="93">
        <v>900</v>
      </c>
    </row>
    <row r="29" spans="2:6" s="110" customFormat="1" ht="14.25" customHeight="1">
      <c r="B29" s="94"/>
      <c r="C29" s="93"/>
      <c r="E29" s="94"/>
      <c r="F29" s="93"/>
    </row>
    <row r="30" spans="2:6" s="110" customFormat="1" ht="14.25" customHeight="1">
      <c r="B30" s="94"/>
      <c r="C30" s="93"/>
      <c r="E30" s="94"/>
      <c r="F30" s="93"/>
    </row>
    <row r="31" spans="2:6" s="110" customFormat="1" ht="14.25" customHeight="1">
      <c r="B31" s="94"/>
      <c r="C31" s="93"/>
      <c r="E31" s="94"/>
      <c r="F31" s="93"/>
    </row>
    <row r="32" spans="2:6" s="110" customFormat="1" ht="14.25" customHeight="1">
      <c r="B32" s="94"/>
      <c r="C32" s="93"/>
      <c r="E32" s="94"/>
      <c r="F32" s="93"/>
    </row>
    <row r="33" spans="2:6" s="110" customFormat="1" ht="14.25" customHeight="1">
      <c r="B33" s="94"/>
      <c r="C33" s="93"/>
      <c r="E33" s="94"/>
      <c r="F33" s="93"/>
    </row>
    <row r="34" spans="2:6" s="110" customFormat="1" ht="14.25" customHeight="1">
      <c r="B34" s="94"/>
      <c r="C34" s="93"/>
      <c r="E34" s="94"/>
      <c r="F34" s="93"/>
    </row>
    <row r="35" spans="2:6" s="110" customFormat="1" ht="14.25" customHeight="1">
      <c r="B35" s="97"/>
      <c r="C35" s="95"/>
      <c r="D35" s="111"/>
      <c r="E35" s="97"/>
      <c r="F35" s="95"/>
    </row>
    <row r="36" s="110" customFormat="1" ht="11.25"/>
    <row r="47" ht="12.75">
      <c r="B47" s="215"/>
    </row>
  </sheetData>
  <sheetProtection insertRows="0" selectLockedCells="1"/>
  <mergeCells count="2">
    <mergeCell ref="B9:F9"/>
    <mergeCell ref="A1:F1"/>
  </mergeCells>
  <printOptions headings="1"/>
  <pageMargins left="0.74" right="0.61" top="0.47" bottom="0.33" header="0.27" footer="0"/>
  <pageSetup firstPageNumber="8" useFirstPageNumber="1" horizontalDpi="600" verticalDpi="600"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dimension ref="A1:D24"/>
  <sheetViews>
    <sheetView showGridLines="0" zoomScalePageLayoutView="0" workbookViewId="0" topLeftCell="A13">
      <selection activeCell="B27" sqref="B27"/>
    </sheetView>
  </sheetViews>
  <sheetFormatPr defaultColWidth="9.140625" defaultRowHeight="12.75"/>
  <cols>
    <col min="1" max="1" width="63.7109375" style="263" customWidth="1"/>
    <col min="2" max="2" width="32.421875" style="262" customWidth="1"/>
    <col min="3" max="4" width="7.7109375" style="262" customWidth="1"/>
    <col min="5" max="16384" width="9.140625" style="262" customWidth="1"/>
  </cols>
  <sheetData>
    <row r="1" spans="1:4" ht="12.75">
      <c r="A1" s="431" t="s">
        <v>188</v>
      </c>
      <c r="B1" s="432"/>
      <c r="C1" s="261"/>
      <c r="D1" s="261"/>
    </row>
    <row r="4" spans="1:4" ht="39" customHeight="1">
      <c r="A4" s="435" t="s">
        <v>179</v>
      </c>
      <c r="B4" s="434"/>
      <c r="C4" s="263"/>
      <c r="D4" s="263"/>
    </row>
    <row r="5" spans="1:2" ht="12.75">
      <c r="A5" s="272"/>
      <c r="B5" s="273"/>
    </row>
    <row r="6" spans="1:2" ht="12.75">
      <c r="A6" s="274" t="s">
        <v>134</v>
      </c>
      <c r="B6" s="273"/>
    </row>
    <row r="7" spans="1:2" ht="52.5" customHeight="1">
      <c r="A7" s="277"/>
      <c r="B7" s="278"/>
    </row>
    <row r="8" spans="1:4" ht="54" customHeight="1">
      <c r="A8" s="433" t="s">
        <v>189</v>
      </c>
      <c r="B8" s="434"/>
      <c r="C8" s="263"/>
      <c r="D8" s="263"/>
    </row>
    <row r="9" spans="1:2" ht="12.75">
      <c r="A9" s="272"/>
      <c r="B9" s="273"/>
    </row>
    <row r="10" spans="1:2" ht="38.25" customHeight="1">
      <c r="A10" s="433" t="s">
        <v>136</v>
      </c>
      <c r="B10" s="434"/>
    </row>
    <row r="11" spans="1:2" ht="12.75">
      <c r="A11" s="272"/>
      <c r="B11" s="273"/>
    </row>
    <row r="12" spans="1:2" ht="66" customHeight="1">
      <c r="A12" s="433" t="s">
        <v>190</v>
      </c>
      <c r="B12" s="434"/>
    </row>
    <row r="13" spans="1:2" ht="12.75">
      <c r="A13" s="272"/>
      <c r="B13" s="273"/>
    </row>
    <row r="14" spans="1:2" ht="39.75" customHeight="1">
      <c r="A14" s="433" t="s">
        <v>137</v>
      </c>
      <c r="B14" s="434"/>
    </row>
    <row r="16" spans="1:2" ht="20.25" customHeight="1">
      <c r="A16" s="275" t="s">
        <v>129</v>
      </c>
      <c r="B16" s="270">
        <v>20</v>
      </c>
    </row>
    <row r="17" spans="1:2" ht="16.5" customHeight="1">
      <c r="A17" s="269"/>
      <c r="B17" s="266" t="s">
        <v>130</v>
      </c>
    </row>
    <row r="18" spans="1:2" ht="24" customHeight="1">
      <c r="A18" s="275" t="s">
        <v>132</v>
      </c>
      <c r="B18" s="271">
        <f>50268+64900+47394+60545+33035+43548+47418+74693+56713+231140+46333+30835+112370+32244+30178+361491+25916</f>
        <v>1349021</v>
      </c>
    </row>
    <row r="19" spans="1:2" ht="18" customHeight="1">
      <c r="A19" s="269"/>
      <c r="B19" s="267" t="s">
        <v>131</v>
      </c>
    </row>
    <row r="20" spans="1:2" ht="38.25">
      <c r="A20" s="276" t="s">
        <v>135</v>
      </c>
      <c r="B20" s="270">
        <v>0</v>
      </c>
    </row>
    <row r="21" spans="1:2" ht="16.5" customHeight="1">
      <c r="A21" s="269"/>
      <c r="B21" s="268" t="s">
        <v>130</v>
      </c>
    </row>
    <row r="22" spans="1:2" ht="39.75" customHeight="1">
      <c r="A22" s="275" t="s">
        <v>133</v>
      </c>
      <c r="B22" s="271">
        <v>0</v>
      </c>
    </row>
    <row r="23" spans="1:2" ht="16.5" customHeight="1">
      <c r="A23" s="269"/>
      <c r="B23" s="265" t="s">
        <v>131</v>
      </c>
    </row>
    <row r="24" ht="12.75">
      <c r="B24" s="264"/>
    </row>
  </sheetData>
  <sheetProtection/>
  <mergeCells count="6">
    <mergeCell ref="A1:B1"/>
    <mergeCell ref="A10:B10"/>
    <mergeCell ref="A12:B12"/>
    <mergeCell ref="A14:B14"/>
    <mergeCell ref="A4:B4"/>
    <mergeCell ref="A8:B8"/>
  </mergeCells>
  <printOptions/>
  <pageMargins left="0.5" right="0.5" top="0.45" bottom="0.64" header="0.25" footer="0.25"/>
  <pageSetup firstPageNumber="9" useFirstPageNumber="1" horizontalDpi="1200" verticalDpi="1200" orientation="portrait" r:id="rId3"/>
  <headerFooter alignWithMargins="0">
    <oddHeader>&amp;L&amp;8Page &amp;P&amp;R&amp;8Page &amp;P</oddHeader>
  </headerFooter>
  <legacyDrawing r:id="rId2"/>
  <oleObjects>
    <oleObject progId="Acrobat Document" dvAspect="DVASPECT_ICON" shapeId="28004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Statement of Affairs for the Fiscal Year Ending June 30, 2011</dc:title>
  <dc:subject/>
  <dc:creator>Sally Cray</dc:creator>
  <cp:keywords>asa, fy11,</cp:keywords>
  <dc:description/>
  <cp:lastModifiedBy>Carol Elliott</cp:lastModifiedBy>
  <cp:lastPrinted>2011-11-01T09:58:02Z</cp:lastPrinted>
  <dcterms:created xsi:type="dcterms:W3CDTF">2001-07-03T18:32:58Z</dcterms:created>
  <dcterms:modified xsi:type="dcterms:W3CDTF">2011-11-01T17:11:35Z</dcterms:modified>
  <cp:category/>
  <cp:version/>
  <cp:contentType/>
  <cp:contentStatus/>
</cp:coreProperties>
</file>