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360" yWindow="150" windowWidth="9720" windowHeight="6690" tabRatio="819"/>
  </bookViews>
  <sheets>
    <sheet name="ASA1" sheetId="11" r:id="rId1"/>
    <sheet name="ASA2" sheetId="3" r:id="rId2"/>
    <sheet name="ASA3" sheetId="22" r:id="rId3"/>
    <sheet name="PublishedSum 4" sheetId="16" r:id="rId4"/>
    <sheet name="Salary Sched 5" sheetId="13" r:id="rId5"/>
    <sheet name="Paym 6 (over $2,500)" sheetId="18" r:id="rId6"/>
    <sheet name="Paym 7 ($1000 to $2500)" sheetId="19" r:id="rId7"/>
    <sheet name="Paym 8 ($500 to $999)" sheetId="2" r:id="rId8"/>
    <sheet name="9 Contracts Exceeding 25,000" sheetId="20" r:id="rId9"/>
  </sheets>
  <calcPr calcId="125725"/>
</workbook>
</file>

<file path=xl/calcChain.xml><?xml version="1.0" encoding="utf-8"?>
<calcChain xmlns="http://schemas.openxmlformats.org/spreadsheetml/2006/main">
  <c r="H45" i="11"/>
  <c r="H47" s="1"/>
  <c r="H44"/>
  <c r="B23" i="16"/>
  <c r="M22"/>
  <c r="L22"/>
  <c r="K22"/>
  <c r="J22"/>
  <c r="I22"/>
  <c r="H22"/>
  <c r="G22"/>
  <c r="F22"/>
  <c r="E22"/>
  <c r="B21"/>
  <c r="M21"/>
  <c r="L21"/>
  <c r="K21"/>
  <c r="J21"/>
  <c r="I21"/>
  <c r="H21"/>
  <c r="G21"/>
  <c r="F21"/>
  <c r="E21"/>
  <c r="M17"/>
  <c r="L17"/>
  <c r="K17"/>
  <c r="J17"/>
  <c r="I17"/>
  <c r="H17"/>
  <c r="G17"/>
  <c r="F17"/>
  <c r="E17"/>
  <c r="M16"/>
  <c r="L16"/>
  <c r="K16"/>
  <c r="J16"/>
  <c r="I16"/>
  <c r="H16"/>
  <c r="G16"/>
  <c r="F16"/>
  <c r="E16"/>
  <c r="I15"/>
  <c r="H15"/>
  <c r="F15"/>
  <c r="E15"/>
  <c r="M14"/>
  <c r="L14"/>
  <c r="K14"/>
  <c r="J14"/>
  <c r="I14"/>
  <c r="H14"/>
  <c r="G14"/>
  <c r="F14"/>
  <c r="E14"/>
  <c r="K26" i="22"/>
  <c r="M20" i="16" s="1"/>
  <c r="J26" i="22"/>
  <c r="L20" i="16"/>
  <c r="I26" i="22"/>
  <c r="K20" i="16" s="1"/>
  <c r="H26" i="22"/>
  <c r="J20" i="16"/>
  <c r="G26" i="22"/>
  <c r="I20" i="16" s="1"/>
  <c r="F26" i="22"/>
  <c r="H20" i="16"/>
  <c r="E26" i="22"/>
  <c r="G20" i="16" s="1"/>
  <c r="D26" i="22"/>
  <c r="F20" i="16" s="1"/>
  <c r="C26" i="22"/>
  <c r="E20" i="16"/>
  <c r="K21" i="22"/>
  <c r="J21"/>
  <c r="H21"/>
  <c r="G21"/>
  <c r="F21"/>
  <c r="E21"/>
  <c r="D21"/>
  <c r="C21"/>
  <c r="K20"/>
  <c r="M19" i="16"/>
  <c r="K22" i="22"/>
  <c r="J20"/>
  <c r="L19" i="16" s="1"/>
  <c r="J22" i="22"/>
  <c r="H20"/>
  <c r="H22" s="1"/>
  <c r="G20"/>
  <c r="I19" i="16" s="1"/>
  <c r="F20" i="22"/>
  <c r="F22" s="1"/>
  <c r="E20"/>
  <c r="E22" s="1"/>
  <c r="G19" i="16"/>
  <c r="D20" i="22"/>
  <c r="C20"/>
  <c r="C22" s="1"/>
  <c r="K11"/>
  <c r="K23" s="1"/>
  <c r="J11"/>
  <c r="J13" s="1"/>
  <c r="I11"/>
  <c r="I13" s="1"/>
  <c r="H11"/>
  <c r="H13" s="1"/>
  <c r="G11"/>
  <c r="I18" i="16" s="1"/>
  <c r="F11" i="22"/>
  <c r="H18" i="16" s="1"/>
  <c r="E11" i="22"/>
  <c r="G18" i="16"/>
  <c r="E23" i="22"/>
  <c r="D11"/>
  <c r="D13" s="1"/>
  <c r="C11"/>
  <c r="D26" i="11"/>
  <c r="K27" i="3"/>
  <c r="K30"/>
  <c r="K34"/>
  <c r="J27"/>
  <c r="J30"/>
  <c r="J34"/>
  <c r="H27"/>
  <c r="H30"/>
  <c r="H34"/>
  <c r="G27"/>
  <c r="G30"/>
  <c r="G34"/>
  <c r="F27"/>
  <c r="F30"/>
  <c r="F34"/>
  <c r="E27"/>
  <c r="E30"/>
  <c r="E34"/>
  <c r="D27"/>
  <c r="D30"/>
  <c r="D34"/>
  <c r="C27"/>
  <c r="C30"/>
  <c r="C34" s="1"/>
  <c r="I27"/>
  <c r="I30"/>
  <c r="I34"/>
  <c r="J44" i="11"/>
  <c r="J45" s="1"/>
  <c r="B7" i="2"/>
  <c r="B6"/>
  <c r="B7" i="19"/>
  <c r="B6"/>
  <c r="B6" i="16"/>
  <c r="D40" i="11"/>
  <c r="D46"/>
  <c r="K16" i="3"/>
  <c r="J16"/>
  <c r="I16"/>
  <c r="H16"/>
  <c r="G16"/>
  <c r="F16"/>
  <c r="E16"/>
  <c r="D16"/>
  <c r="C16"/>
  <c r="E13" i="22"/>
  <c r="G13"/>
  <c r="K13"/>
  <c r="D47" i="11" l="1"/>
  <c r="K27" i="22"/>
  <c r="K30" s="1"/>
  <c r="M23" i="16" s="1"/>
  <c r="J23" i="22"/>
  <c r="J27" s="1"/>
  <c r="J30" s="1"/>
  <c r="L23" i="16" s="1"/>
  <c r="J19"/>
  <c r="H23" i="22"/>
  <c r="H27" s="1"/>
  <c r="H30" s="1"/>
  <c r="J23" i="16" s="1"/>
  <c r="G22" i="22"/>
  <c r="G23"/>
  <c r="G27" s="1"/>
  <c r="G30" s="1"/>
  <c r="I23" i="16" s="1"/>
  <c r="E27" i="22"/>
  <c r="E30" s="1"/>
  <c r="G23" i="16" s="1"/>
  <c r="D22" i="22"/>
  <c r="F19" i="16"/>
  <c r="H19"/>
  <c r="E19"/>
  <c r="C23" i="22"/>
  <c r="C27" s="1"/>
  <c r="C30" s="1"/>
  <c r="M18" i="16"/>
  <c r="L18"/>
  <c r="K18"/>
  <c r="I23" i="22"/>
  <c r="I27" s="1"/>
  <c r="I30" s="1"/>
  <c r="K23" i="16" s="1"/>
  <c r="J18"/>
  <c r="F23" i="22"/>
  <c r="F27" s="1"/>
  <c r="F30" s="1"/>
  <c r="H23" i="16" s="1"/>
  <c r="F13" i="22"/>
  <c r="D23"/>
  <c r="D27" s="1"/>
  <c r="D30" s="1"/>
  <c r="F23" i="16" s="1"/>
  <c r="F18"/>
  <c r="C13" i="22"/>
  <c r="E18" i="16"/>
  <c r="E23" s="1"/>
</calcChain>
</file>

<file path=xl/comments1.xml><?xml version="1.0" encoding="utf-8"?>
<comments xmlns="http://schemas.openxmlformats.org/spreadsheetml/2006/main">
  <authors>
    <author>DJ Hemberger</author>
  </authors>
  <commentList>
    <comment ref="F8" authorId="0">
      <text>
        <r>
          <rPr>
            <sz val="8"/>
            <color indexed="81"/>
            <rFont val="Tahoma"/>
            <family val="2"/>
          </rPr>
          <t xml:space="preserve">When publishing this report in the newspaper, type requirements must be accordance with 715 ILCS 15/1.
</t>
        </r>
      </text>
    </comment>
    <comment ref="C28" authorId="0">
      <text>
        <r>
          <rPr>
            <b/>
            <sz val="8"/>
            <color indexed="81"/>
            <rFont val="Tahoma"/>
            <family val="2"/>
          </rPr>
          <t xml:space="preserve">As reported on the Fall Housing Report.
</t>
        </r>
        <r>
          <rPr>
            <sz val="8"/>
            <color indexed="81"/>
            <rFont val="Tahoma"/>
            <family val="2"/>
          </rPr>
          <t xml:space="preserve">
</t>
        </r>
      </text>
    </comment>
    <comment ref="G28" authorId="0">
      <text>
        <r>
          <rPr>
            <b/>
            <sz val="8"/>
            <color indexed="81"/>
            <rFont val="Tahoma"/>
            <family val="2"/>
          </rPr>
          <t xml:space="preserve">  Example:  If the tax rate for educational purposes is $1.84 per $100 of EAV, it is shown as 1.8400 not as a percentage of the total tax rate.</t>
        </r>
      </text>
    </comment>
  </commentList>
</comments>
</file>

<file path=xl/comments2.xml><?xml version="1.0" encoding="utf-8"?>
<comments xmlns="http://schemas.openxmlformats.org/spreadsheetml/2006/main">
  <authors>
    <author>DJ Hemberger</author>
  </authors>
  <commentList>
    <comment ref="B8" authorId="0">
      <text>
        <r>
          <rPr>
            <sz val="8"/>
            <color indexed="81"/>
            <rFont val="Tahoma"/>
            <family val="2"/>
          </rPr>
          <t>Other Accrued Assets should include accounts 130, 140, 162, 181, 192.</t>
        </r>
      </text>
    </comment>
    <comment ref="B18" authorId="0">
      <text>
        <r>
          <rPr>
            <sz val="8"/>
            <color indexed="81"/>
            <rFont val="Tahoma"/>
            <family val="2"/>
          </rPr>
          <t>Accrued Liabilities should include accounts 401-405, 411-415, 420, 441, 442, 461.</t>
        </r>
      </text>
    </comment>
  </commentList>
</comments>
</file>

<file path=xl/comments3.xml><?xml version="1.0" encoding="utf-8"?>
<comments xmlns="http://schemas.openxmlformats.org/spreadsheetml/2006/main">
  <authors>
    <author>DJ Hemberger</author>
  </authors>
  <commentList>
    <comment ref="B12" authorId="0">
      <text>
        <r>
          <rPr>
            <sz val="8"/>
            <color indexed="81"/>
            <rFont val="Tahoma"/>
            <family val="2"/>
          </rPr>
          <t>GASB Statement No. 24: Accounting and Financial Reporting for Certain Grants and Other Financial Assistance.  The "On Behalf of" Payments should only be reflected on this page (Lines 40 and 48).</t>
        </r>
      </text>
    </comment>
    <comment ref="B21" authorId="0">
      <text>
        <r>
          <rPr>
            <vertAlign val="superscript"/>
            <sz val="10"/>
            <color indexed="81"/>
            <rFont val="Tahoma"/>
            <family val="2"/>
          </rPr>
          <t>GASB Statement No. 24: Accounting and Financial Reporting for Certain Grants and Other Financial Assistance.  The "On Behalf of" Payments should only be reflected on this page (Lines 40 and 48).</t>
        </r>
      </text>
    </comment>
    <comment ref="B23" authorId="0">
      <text>
        <r>
          <rPr>
            <sz val="8"/>
            <color indexed="81"/>
            <rFont val="Tahoma"/>
            <family val="2"/>
          </rPr>
          <t xml:space="preserve">
Line 39 minus Line 47.</t>
        </r>
      </text>
    </comment>
    <comment ref="B26" authorId="0">
      <text>
        <r>
          <rPr>
            <b/>
            <sz val="8"/>
            <color indexed="81"/>
            <rFont val="Tahoma"/>
            <family val="2"/>
          </rPr>
          <t>Line 51 minus Line 52.</t>
        </r>
      </text>
    </comment>
  </commentList>
</comments>
</file>

<file path=xl/comments4.xml><?xml version="1.0" encoding="utf-8"?>
<comments xmlns="http://schemas.openxmlformats.org/spreadsheetml/2006/main">
  <authors>
    <author>DJ Hemberger</author>
  </authors>
  <commentList>
    <comment ref="C18" authorId="0">
      <text>
        <r>
          <rPr>
            <b/>
            <sz val="8"/>
            <color indexed="81"/>
            <rFont val="Arial"/>
            <family val="2"/>
          </rPr>
          <t xml:space="preserve">
The source of total receipts/revenues from Property Tax, State and Federal Funds and Fees</t>
        </r>
      </text>
    </comment>
  </commentList>
</comments>
</file>

<file path=xl/sharedStrings.xml><?xml version="1.0" encoding="utf-8"?>
<sst xmlns="http://schemas.openxmlformats.org/spreadsheetml/2006/main" count="468" uniqueCount="416">
  <si>
    <t xml:space="preserve"> </t>
  </si>
  <si>
    <t>Description</t>
  </si>
  <si>
    <t>GROSS PAYMENT FOR CERTIFICATED PERSONNEL</t>
  </si>
  <si>
    <t>EDUCATIONAL</t>
  </si>
  <si>
    <t>TRANSPORTATION</t>
  </si>
  <si>
    <t>TORT IMMUNITY</t>
  </si>
  <si>
    <t>LEASING</t>
  </si>
  <si>
    <t>OTHER</t>
  </si>
  <si>
    <t>GROSS PAYMENT FOR NON-CERTIFICATED PERSONNEL</t>
  </si>
  <si>
    <t>Salary Range:  $25,000 - $39,999</t>
  </si>
  <si>
    <t>Educational</t>
  </si>
  <si>
    <t>Transportation</t>
  </si>
  <si>
    <t>DISBURSEMENTS/EXPENDITURES</t>
  </si>
  <si>
    <t>RECEIPTS/REVENUES</t>
  </si>
  <si>
    <t>Inventory</t>
  </si>
  <si>
    <t>Investments</t>
  </si>
  <si>
    <t>Other Current Assets</t>
  </si>
  <si>
    <t>LONG-TERM LIABILITIES (500)</t>
  </si>
  <si>
    <t>Reserved Fund Balance</t>
  </si>
  <si>
    <t>Unreserved Fund Balance</t>
  </si>
  <si>
    <t>Investments in General Fixed Assets</t>
  </si>
  <si>
    <t>Local Sources</t>
  </si>
  <si>
    <t>State Sources</t>
  </si>
  <si>
    <t>Federal Sources</t>
  </si>
  <si>
    <t>Instruction</t>
  </si>
  <si>
    <t>Support Services</t>
  </si>
  <si>
    <t>Community Services</t>
  </si>
  <si>
    <t>Debt Services</t>
  </si>
  <si>
    <t>CURRENT LIABILITIES (400)</t>
  </si>
  <si>
    <t>CURRENT ASSETS (100)</t>
  </si>
  <si>
    <t>(10)</t>
  </si>
  <si>
    <t>(20)</t>
  </si>
  <si>
    <t>(30)</t>
  </si>
  <si>
    <t>(40)</t>
  </si>
  <si>
    <t>(50)</t>
  </si>
  <si>
    <t>(60)</t>
  </si>
  <si>
    <t>(70)</t>
  </si>
  <si>
    <t>(80)</t>
  </si>
  <si>
    <t>(90)</t>
  </si>
  <si>
    <t>Due to Activity Fund Organizations</t>
  </si>
  <si>
    <t>Municipal Retirement &amp; Social Security</t>
  </si>
  <si>
    <t>Working Cash</t>
  </si>
  <si>
    <t>Fire Prevention &amp; Safety</t>
  </si>
  <si>
    <t>OPERATIONS &amp; MAINTENANCE</t>
  </si>
  <si>
    <t>WORKING CASH</t>
  </si>
  <si>
    <t>MUNICIPAL RETIREMENT</t>
  </si>
  <si>
    <t>SOCIAL SECURITY</t>
  </si>
  <si>
    <t>FIRE PREVENTION &amp; SAFETY</t>
  </si>
  <si>
    <t>SPECIAL EDUCATION</t>
  </si>
  <si>
    <t>Other Changes in Fund Balances Increases (Decreases)</t>
  </si>
  <si>
    <t>Operations &amp; Maintenance</t>
  </si>
  <si>
    <t>NUMBER OF NON-CERTIFICATED EMPLOYEES</t>
  </si>
  <si>
    <t>NUMBER OF CERTIFICATED EMPLOYEES</t>
  </si>
  <si>
    <t>SIZE OF DISTRICT IN SQUARE MILES</t>
  </si>
  <si>
    <t>NUMBER OF ATTENDANCE CENTERS</t>
  </si>
  <si>
    <t>FULL-TIME</t>
  </si>
  <si>
    <t>PART-TIME</t>
  </si>
  <si>
    <t>PRE-KINDERGARTEN</t>
  </si>
  <si>
    <t>KINDERGARTEN</t>
  </si>
  <si>
    <t>FIRST</t>
  </si>
  <si>
    <t>SECOND</t>
  </si>
  <si>
    <t>THIRD</t>
  </si>
  <si>
    <t>FOURTH</t>
  </si>
  <si>
    <t>FIFTH</t>
  </si>
  <si>
    <t>SIXTH</t>
  </si>
  <si>
    <t>SEVENTH</t>
  </si>
  <si>
    <t>EIGHTH</t>
  </si>
  <si>
    <t>NINTH</t>
  </si>
  <si>
    <t>TENTH</t>
  </si>
  <si>
    <t>ELEVENTH</t>
  </si>
  <si>
    <t>TWELFTH</t>
  </si>
  <si>
    <t>LAND</t>
  </si>
  <si>
    <t>EQUALIZED ASSESSED VALUATION PER ADA PUPIL</t>
  </si>
  <si>
    <t xml:space="preserve">SPECIAL </t>
  </si>
  <si>
    <t>SPECIAL</t>
  </si>
  <si>
    <t>Salary Range:  Less Than $25,000</t>
  </si>
  <si>
    <t>Salary Range:  $90,000 and over</t>
  </si>
  <si>
    <t>Salary Range:  $40,000 - $59,999</t>
  </si>
  <si>
    <r>
      <t xml:space="preserve">Excess of Direct Receipts/Revenues Over (Under) </t>
    </r>
    <r>
      <rPr>
        <b/>
        <sz val="8"/>
        <rFont val="Arial"/>
        <family val="2"/>
      </rPr>
      <t>Direct</t>
    </r>
    <r>
      <rPr>
        <sz val="8"/>
        <rFont val="Arial"/>
        <family val="2"/>
      </rPr>
      <t xml:space="preserve"> Disbursements/Expenditures</t>
    </r>
  </si>
  <si>
    <t>CONSTRUCTION IN PROGRESS</t>
  </si>
  <si>
    <t>CAPITAL ASSETS</t>
  </si>
  <si>
    <t>Municipal Retirement/Social Security</t>
  </si>
  <si>
    <t>School District/Joint Agreement Name</t>
  </si>
  <si>
    <t>Address</t>
  </si>
  <si>
    <t>Telephone</t>
  </si>
  <si>
    <t>Office Hours</t>
  </si>
  <si>
    <t>Salary Range:  $60,000 and over</t>
  </si>
  <si>
    <t>VALUE</t>
  </si>
  <si>
    <t xml:space="preserve">RCDT NUMBER:  </t>
  </si>
  <si>
    <t xml:space="preserve">    ADDRESS:  </t>
  </si>
  <si>
    <t xml:space="preserve">COUNTY:  </t>
  </si>
  <si>
    <t>Aggregate Amount</t>
  </si>
  <si>
    <r>
      <t xml:space="preserve">SUMMARY: </t>
    </r>
    <r>
      <rPr>
        <sz val="8"/>
        <rFont val="Arial"/>
        <family val="2"/>
      </rPr>
      <t xml:space="preserve"> The following is the Annual Statement of Affairs Summary that is required to be published by the school district/joint agreement for the past fiscal year.</t>
    </r>
  </si>
  <si>
    <t>Salary Range: $40,000 - $59,999</t>
  </si>
  <si>
    <t>Salary Range:  60,000 - $89,999</t>
  </si>
  <si>
    <t>Person, Firm, or Corporation</t>
  </si>
  <si>
    <t xml:space="preserve">The statement of affairs has been made available in the main administrative office of the school district/joint agreement and the required Annual Statement of Affairs Summary has been published in accordance with Section 10-17 of the School Code. </t>
  </si>
  <si>
    <t xml:space="preserve">         YES</t>
  </si>
  <si>
    <t>NUMBER OF PUPILS ENROLLED PER GRADE</t>
  </si>
  <si>
    <t>ASSURANCE</t>
  </si>
  <si>
    <t>Other Changes in Fund Balances</t>
  </si>
  <si>
    <t>Payments over $2,500, excluding wages and salaries.</t>
  </si>
  <si>
    <t>Payments of $500 to $999, excluding wages and salaries.</t>
  </si>
  <si>
    <t>TAX RATE BY FUND (IN %)</t>
  </si>
  <si>
    <t>Payments of $1,000 to $2,500, excluding wages and salaries</t>
  </si>
  <si>
    <t>This listing must be sent to ISBE, and retained within your</t>
  </si>
  <si>
    <t>district/jointagreement administrative office for public inspection.</t>
  </si>
  <si>
    <t>This listing must be retained within your district/joint agreement</t>
  </si>
  <si>
    <t>administrative office for public inspection.</t>
  </si>
  <si>
    <t>This listing must be published in the local newspaper, sent to ISBE, and retained</t>
  </si>
  <si>
    <t>within your district/joint agreement administrative office for public inspection.</t>
  </si>
  <si>
    <t xml:space="preserve">administrative office for public inspection. </t>
  </si>
  <si>
    <t>and retained within the district/joint agreement</t>
  </si>
  <si>
    <t>The summary must be published in the local newspaper.</t>
  </si>
  <si>
    <t>(Section 10-17 of the School Code)</t>
  </si>
  <si>
    <t>Total</t>
  </si>
  <si>
    <t>Total Elementary</t>
  </si>
  <si>
    <t>Total Secondary</t>
  </si>
  <si>
    <t>Total District</t>
  </si>
  <si>
    <t>Total Current Assets</t>
  </si>
  <si>
    <t>Total Liabilities</t>
  </si>
  <si>
    <t>Total Liabilities and Fund Balances</t>
  </si>
  <si>
    <t>Total Direct Receipts/Revenues</t>
  </si>
  <si>
    <t>Total Receipts/Revenues</t>
  </si>
  <si>
    <t>Total Direct Disbursements/Expenditures</t>
  </si>
  <si>
    <t>Total Disbursements/Expenditures</t>
  </si>
  <si>
    <t>This page must be sent to ISBE</t>
  </si>
  <si>
    <t>Taxes Receivable</t>
  </si>
  <si>
    <t>1.  Total number of all contracts awarded by the school district:</t>
  </si>
  <si>
    <t>(Enter Number Here)</t>
  </si>
  <si>
    <t>(Enter $ Amount Here)</t>
  </si>
  <si>
    <t>2.  Total value of all contracts awarded:</t>
  </si>
  <si>
    <t>4.  Total value of contracts awarded to minority owned businesses, female owned businesses, businesses owned by person with disabilities, and locally owned businesses:</t>
  </si>
  <si>
    <t>INSTRUCTIONS:  (See the attached document (pdf) for additional guidance and definitions.)</t>
  </si>
  <si>
    <t>3.  Total number of contracts awarded to minority owned businesses, female owned businesses, businesses owned by persons with disabilities, and locally owned businesses:</t>
  </si>
  <si>
    <r>
      <t>ITEM 2.</t>
    </r>
    <r>
      <rPr>
        <sz val="10"/>
        <color indexed="8"/>
        <rFont val="Arial"/>
        <family val="2"/>
      </rPr>
      <t xml:space="preserve"> – Aggregate the value of consideration of all contracts included in item 1 and record the dollar amount below in the space provided.</t>
    </r>
  </si>
  <si>
    <r>
      <t>ITEM 4.</t>
    </r>
    <r>
      <rPr>
        <sz val="10"/>
        <color indexed="8"/>
        <rFont val="Arial"/>
        <family val="2"/>
      </rPr>
      <t xml:space="preserve"> – Aggregate the value of consideration of all contracts included in item 3 and record the dollar amount below in the space provided.</t>
    </r>
  </si>
  <si>
    <t>WORKS OF ART &amp; HISTORICAL TREASURES</t>
  </si>
  <si>
    <t>BUILDING &amp; BUILDING IMPROVEMENTS</t>
  </si>
  <si>
    <t>SITE IMPROVMENTS &amp; INFRASTRUCTURE</t>
  </si>
  <si>
    <t>CAPITALIZED EQUIPMENT</t>
  </si>
  <si>
    <t>Debt Service</t>
  </si>
  <si>
    <t>Capital Projects</t>
  </si>
  <si>
    <t>Tort</t>
  </si>
  <si>
    <t>Cash (Accounts 111 thru 115)</t>
  </si>
  <si>
    <t>Interfund Receivables</t>
  </si>
  <si>
    <t>Intergovernmental Accounts Receivable</t>
  </si>
  <si>
    <t>Other Receivables</t>
  </si>
  <si>
    <t>Prepaid Items</t>
  </si>
  <si>
    <t>Interfund Payables</t>
  </si>
  <si>
    <t>Intergovernmental Accounts Payable</t>
  </si>
  <si>
    <t>Contracts Payable</t>
  </si>
  <si>
    <t>Other Payable</t>
  </si>
  <si>
    <t>Loans Payable</t>
  </si>
  <si>
    <t>Salaries &amp; Benefits Payable</t>
  </si>
  <si>
    <t>Payroll Deductions &amp; Withholdings</t>
  </si>
  <si>
    <t>Deferred Revenues &amp; Other Current Liabilities</t>
  </si>
  <si>
    <t>Total Current Liabilities</t>
  </si>
  <si>
    <t>Acct No</t>
  </si>
  <si>
    <t>Payments to Other Districts &amp; Govt Units</t>
  </si>
  <si>
    <t>Other Sources of Funds</t>
  </si>
  <si>
    <t xml:space="preserve">Other Uses of Funds </t>
  </si>
  <si>
    <t>Total Other Sources/Uses of Funds</t>
  </si>
  <si>
    <t>Excess of Receipts/Revenues &amp; Other Sources of Funds (Over/Under) Expenditures/Disbursements &amp; Other Uses of Funds</t>
  </si>
  <si>
    <t>Flow-Through Receipts/Revenues from One District to Another District</t>
  </si>
  <si>
    <t xml:space="preserve">Other Sources/Uses of Funds    </t>
  </si>
  <si>
    <t xml:space="preserve">SCHOOL DISTRICT/JOINT AGREEMENT NAME:  </t>
  </si>
  <si>
    <t>CAPITAL PROJECTS</t>
  </si>
  <si>
    <t>DISTRICT EQUALIZED ASSESSED VALUATION (EAV)</t>
  </si>
  <si>
    <t>9 MONTH AVERAGE DAILY ATTENDANCE</t>
  </si>
  <si>
    <t xml:space="preserve">BOND &amp; INTEREST </t>
  </si>
  <si>
    <t>STATEMENT OF REVENUES RECEIVED/REVENUES, EXPENDITURES DISBURSED/EXPENDITURES, OTHER SOURCES/USES</t>
  </si>
  <si>
    <t>Flow-Through Received/Revenue from One District to Another District</t>
  </si>
  <si>
    <t xml:space="preserve">SALARY SCHEDULE OF GROSS PAYMENTS FOR CERTIFICATED PERSONNEL AND NON-CERTIFICATED PERSONNEL </t>
  </si>
  <si>
    <t>PAYMENTS TO PERSON, FIRM, OR CORPORATION OF $1,000 TO $2,500</t>
  </si>
  <si>
    <t>PAYMENTS TO PERSON, FIRM, OR CORPORATION OF $500 TO $999</t>
  </si>
  <si>
    <t>ANNUAL STATEMENT OF AFFAIRS FOR THE FISCAL YEAR ENDING</t>
  </si>
  <si>
    <t xml:space="preserve">In conformity with sub-section (c) of Section 10-20.44 of the School Code [105 ILCS 5/10-20.44], the following information is required to be submitted in conjunction with submission of the Annual Statement of Affairs [105 ILCS 5/10-17]. </t>
  </si>
  <si>
    <t>Long-Term Debt Payable</t>
  </si>
  <si>
    <t>STATEMENT OF ASSETS AND LIABILITIES</t>
  </si>
  <si>
    <t>Rec./Rev. for "On Behalf" Payments</t>
  </si>
  <si>
    <t>Disb./Expend. for "On Behalf" Payments</t>
  </si>
  <si>
    <t>PERCENT OF LONG TERM DEBT OBLIGATED CURRENTLY</t>
  </si>
  <si>
    <t>TOTAL LONG TERM DEBT ALLOWED</t>
  </si>
  <si>
    <t>Elementary</t>
  </si>
  <si>
    <t>High School</t>
  </si>
  <si>
    <t>Unit</t>
  </si>
  <si>
    <t>DISTRICT TYPE</t>
  </si>
  <si>
    <t xml:space="preserve">Note:  For submitting to ISBE, the "Statement of Affairs" can </t>
  </si>
  <si>
    <t>be submitted as one file to avoid separating worksheets.</t>
  </si>
  <si>
    <t>ILLINOIS STATE BOARD OF EDUCATION</t>
  </si>
  <si>
    <t>School Business Services</t>
  </si>
  <si>
    <t>(217)785-8779</t>
  </si>
  <si>
    <t xml:space="preserve">NAME OF NEWSPAPER  WHERE PUBLISHED:  </t>
  </si>
  <si>
    <t>ISBE 50-37 (08/2016) ASA16form.xls</t>
  </si>
  <si>
    <t>TOTAL LONG TERM DEBT OUTSTANDING AS OF June 30, 2016</t>
  </si>
  <si>
    <t>AS OF JUNE 30, 2016</t>
  </si>
  <si>
    <t>AND CHANGES IN FUND BALANCE - FOR YEAR ENDING JUNE 30, 2016</t>
  </si>
  <si>
    <t>Beginning Fund Balances - July 1, 2015</t>
  </si>
  <si>
    <t>Ending Fund Balances June 30, 2016</t>
  </si>
  <si>
    <t>Copies of the detailed Annual Statement of Affairs for the Fiscal Year Ending June 30, 2016 will be available for public inspection in the school district/joint agreement administrative office by December 1, 2016.  Individuals wanting to review this Annual Statement of Affairs should contact:</t>
  </si>
  <si>
    <r>
      <t xml:space="preserve"> Also by </t>
    </r>
    <r>
      <rPr>
        <b/>
        <sz val="8"/>
        <rFont val="Arial"/>
        <family val="2"/>
      </rPr>
      <t>January 15, 2017</t>
    </r>
    <r>
      <rPr>
        <sz val="8"/>
        <rFont val="Arial"/>
        <family val="2"/>
      </rPr>
      <t xml:space="preserve"> the detailed Annual Statement of Affairs for the </t>
    </r>
    <r>
      <rPr>
        <b/>
        <sz val="8"/>
        <rFont val="Arial"/>
        <family val="2"/>
      </rPr>
      <t>Fiscal Year Ending June 30, 2016</t>
    </r>
    <r>
      <rPr>
        <sz val="8"/>
        <rFont val="Arial"/>
        <family val="2"/>
      </rPr>
      <t xml:space="preserve">, will be posted on the Illinois State Board of Education's website@ </t>
    </r>
    <r>
      <rPr>
        <b/>
        <sz val="8"/>
        <rFont val="Arial"/>
        <family val="2"/>
      </rPr>
      <t>www.isbe.net.</t>
    </r>
  </si>
  <si>
    <t>Statement of Operations as of June 30, 2016</t>
  </si>
  <si>
    <t>ANNUAL STATEMENT OF AFFAIRS SUMMARY FOR FISCAL YEAR ENDING JUNE 30, 2016</t>
  </si>
  <si>
    <r>
      <t>ITEM 1. –</t>
    </r>
    <r>
      <rPr>
        <sz val="10"/>
        <color indexed="8"/>
        <rFont val="Arial"/>
        <family val="2"/>
      </rPr>
      <t xml:space="preserve"> Count only contracts where the consideration exceeds $25,000 over the life of the contract and that were awarded during FY2016 and record the number below in the space provided. Do not include: (1) multi-year contracts awarded prior to FY2016; (2) collective bargaining agreements with district employee groups; and (3) personal services contracts with individual district employees.</t>
    </r>
  </si>
  <si>
    <r>
      <t xml:space="preserve">ITEM 3. </t>
    </r>
    <r>
      <rPr>
        <sz val="10"/>
        <color indexed="8"/>
        <rFont val="Arial"/>
        <family val="2"/>
      </rPr>
      <t>- Count only contracts where the consideration exceeds $25,000 over the life of the contract that were awarded during FY2016 to minority, female, disabled or local contractors and record the number below in the space provided. Do not include: (1) multi-year contracts awarded prior to FY2016; (2) collective bargaining agreements with district employee groups; and (3) personal services contracts with individual district employees.</t>
    </r>
  </si>
  <si>
    <t>REPORT ON CONTRACTS EXCEEDING $25,000 AWARDED DURING FY2016</t>
  </si>
  <si>
    <t>Wood River-Hartford District #15</t>
  </si>
  <si>
    <t>41-057-0150-03</t>
  </si>
  <si>
    <t>X</t>
  </si>
  <si>
    <t>501 E. Lorena Avenue, Wood River, Illinois  62095</t>
  </si>
  <si>
    <t>Madison</t>
  </si>
  <si>
    <t>The Telegraph</t>
  </si>
  <si>
    <t>501 E. Lorena Avenue, Wood River, Illinois 62095</t>
  </si>
  <si>
    <t>618-254-0607</t>
  </si>
  <si>
    <t>7:45-3:45</t>
  </si>
  <si>
    <t>L. Allison, F. Ash, K. Cameron,</t>
  </si>
  <si>
    <t>B. Disbrow, E. Dopuch, D. Emerick-Smith</t>
  </si>
  <si>
    <t>R. Francis, S. Gantz, R. Hampton,</t>
  </si>
  <si>
    <t>S. Hawkins, S. Heigert, C. Hoxsey,</t>
  </si>
  <si>
    <t>D. Hubbert, S. Jackson, D. Klunk,</t>
  </si>
  <si>
    <t>B. Trejo, E. VanNatta, E. Wolf</t>
  </si>
  <si>
    <t xml:space="preserve">K. Ketterer, K. Lager, K. Lingle, </t>
  </si>
  <si>
    <t>A. McNamer, E. Riedisser, L. Talley</t>
  </si>
  <si>
    <t xml:space="preserve">L. Adams, N. Bouillon, J. Christeson, </t>
  </si>
  <si>
    <t xml:space="preserve">V. Cramsey, C. Duncan, T. Falk, </t>
  </si>
  <si>
    <t xml:space="preserve">R. Goldman, J. Griewing, A. Gwin, J. Hill, </t>
  </si>
  <si>
    <t>P. Hovey. L. Kaman-Ammon, K. Kinder,</t>
  </si>
  <si>
    <t>L. Kupinski, B. LeMarr, R. Mangrum,</t>
  </si>
  <si>
    <t xml:space="preserve">A. McDole, M. Meyers, J. Moellering, </t>
  </si>
  <si>
    <t>J. Orr, A. Ripperda, T. Skinner,</t>
  </si>
  <si>
    <t>K. Springman, S. Springman, S. Steinmann,</t>
  </si>
  <si>
    <t>L. Stendeback, A. Weller, M. Wonders,</t>
  </si>
  <si>
    <t>S. Wood</t>
  </si>
  <si>
    <t>P. Anderson</t>
  </si>
  <si>
    <t xml:space="preserve">M. Beam, M. Begando, K. Bohnenstiehl, </t>
  </si>
  <si>
    <t>A. Forsting, C. Fowler-Dixon, J. Gilmore,</t>
  </si>
  <si>
    <t>P. Guarino, K. Hagen, M. Herndon,</t>
  </si>
  <si>
    <t>K. Hudson, H. Johnson, L. Koprivica,</t>
  </si>
  <si>
    <t>K. Leach, S. Ross, J. Sauls, K. Slayden</t>
  </si>
  <si>
    <t>T. Totzell, J. Twichell, S. Weshinskey,</t>
  </si>
  <si>
    <t>C. Edwards, C. Elliott</t>
  </si>
  <si>
    <t>D. Amistadi, M. Billingsley, C. Milford,</t>
  </si>
  <si>
    <t>E. Plumb, P. Redman, C. Sprague</t>
  </si>
  <si>
    <t xml:space="preserve">T. Carlisle, A. Chandler, J. Emerick, </t>
  </si>
  <si>
    <t>P. Forshee, N. Gilbert, M. Grigg, S. Hinkle,</t>
  </si>
  <si>
    <t xml:space="preserve">D. Honerkamp, C. Malone, K. Pirtle, </t>
  </si>
  <si>
    <t>A. Reilley, G. Solomon, D. Tatman, P. Tyler,</t>
  </si>
  <si>
    <t>P. Adams, D. Angleton, M. Beck, S. Brazier,</t>
  </si>
  <si>
    <t>J. Bryant, C. Burk, D. Carlisle, J. Cobine,</t>
  </si>
  <si>
    <t>P. Cooper, J. Davis, B. Denton, A. Donohoo,</t>
  </si>
  <si>
    <t>D. Emerick, M. Floyd, R. German,</t>
  </si>
  <si>
    <t xml:space="preserve">D. Golaszewski, B. Grigg, G. Harvatich, </t>
  </si>
  <si>
    <t xml:space="preserve">D. Horton, J. Howards, T. Johnson, </t>
  </si>
  <si>
    <t xml:space="preserve">A. Keller, N. Kincaide, D. Kizer, </t>
  </si>
  <si>
    <t>S. Lindquist, R. Mangan, B. Martinez,</t>
  </si>
  <si>
    <t xml:space="preserve">N. Martin, R. Martin, D. Miller, M. Miller, </t>
  </si>
  <si>
    <t xml:space="preserve">S. Morton, B. Oseland, B. Paynic, </t>
  </si>
  <si>
    <t>M. Phillips, J. Pruitt, B. Rabe, L. Ritchie,</t>
  </si>
  <si>
    <t>A. Russell, V. Sauls, J. Settle, D. Smith,</t>
  </si>
  <si>
    <t>S. Stefl, J. Talbot, L. Thalmann, K. Thompson,</t>
  </si>
  <si>
    <t>A. Turner, D. Waugh, K. Will, E. Williams,</t>
  </si>
  <si>
    <t>M. Wilsoln, L. Womack</t>
  </si>
  <si>
    <t>AFPLANSERV</t>
  </si>
  <si>
    <t>Alton Winnelson Co.</t>
  </si>
  <si>
    <t>Area 5 Learning Technologies</t>
  </si>
  <si>
    <t>Bank of New York Mellon</t>
  </si>
  <si>
    <t>Mark Begando</t>
  </si>
  <si>
    <t>Belle Street Key Service</t>
  </si>
  <si>
    <t>Bertels Sales and Service</t>
  </si>
  <si>
    <t>Catholoc Athletic League of Alton</t>
  </si>
  <si>
    <t>Datatronics</t>
  </si>
  <si>
    <t>Druide Informatique Inc.</t>
  </si>
  <si>
    <t>Firestone Building Products Company</t>
  </si>
  <si>
    <t>France Mechanical Corporation</t>
  </si>
  <si>
    <t>GCS Federal Credit Union</t>
  </si>
  <si>
    <t>Matthew Herndon</t>
  </si>
  <si>
    <t>IESA</t>
  </si>
  <si>
    <t>Jim Taylor, Inc.</t>
  </si>
  <si>
    <t>Heather Johnson</t>
  </si>
  <si>
    <t>Jostens</t>
  </si>
  <si>
    <t>Kaemmerlen Facility Solutions</t>
  </si>
  <si>
    <t>Lincoln Prairie Behavorial Health Center</t>
  </si>
  <si>
    <t>Madison County Health Department</t>
  </si>
  <si>
    <t>MetLife Investors Group</t>
  </si>
  <si>
    <t>Metro Supply &amp; Equipment Company</t>
  </si>
  <si>
    <t>Midwest Occupational Medicine LTD</t>
  </si>
  <si>
    <t>Jason Moellering</t>
  </si>
  <si>
    <t>NCPERS Group Life</t>
  </si>
  <si>
    <t>Neopost USA Inc.</t>
  </si>
  <si>
    <t>Kelley Pirtle</t>
  </si>
  <si>
    <t>Erin Plumb</t>
  </si>
  <si>
    <t>RamAir, Inc.</t>
  </si>
  <si>
    <t>Reading with TLC</t>
  </si>
  <si>
    <t>School Health Corporation</t>
  </si>
  <si>
    <t>Shred-It USA</t>
  </si>
  <si>
    <t>Skyward User's Group</t>
  </si>
  <si>
    <t>Slayden Glass, Inc.</t>
  </si>
  <si>
    <t>SOS Technologies</t>
  </si>
  <si>
    <t>Trico Electrical Contractors, Inc.</t>
  </si>
  <si>
    <t>University of Oregon</t>
  </si>
  <si>
    <t>Verde Valley School Supply</t>
  </si>
  <si>
    <t>Wood River Printing</t>
  </si>
  <si>
    <t>A-Z Building Maintenance</t>
  </si>
  <si>
    <t>Alton Burglar Alarm System</t>
  </si>
  <si>
    <t>Auto-Chlor System</t>
  </si>
  <si>
    <t>B-Line Striping</t>
  </si>
  <si>
    <t>Black's Sporting Goods</t>
  </si>
  <si>
    <t>Budget Signs</t>
  </si>
  <si>
    <t>Civitas Media-Midwest</t>
  </si>
  <si>
    <t>Colonial Life</t>
  </si>
  <si>
    <t>Control Line, Inc.</t>
  </si>
  <si>
    <t>Dealers Electrical Supply</t>
  </si>
  <si>
    <t>E-Rate Funding Solutions</t>
  </si>
  <si>
    <t>EQUIFAX</t>
  </si>
  <si>
    <t>Fire-Safety, Inc.</t>
  </si>
  <si>
    <t>Rhonda Goldman</t>
  </si>
  <si>
    <t>Haddock Corp.</t>
  </si>
  <si>
    <t>Halpin Music Co.</t>
  </si>
  <si>
    <t>Hodges, Loizzi, Eisenhammer, Rodick, Kohn</t>
  </si>
  <si>
    <t>IASA</t>
  </si>
  <si>
    <t>Illinois Principal's Association</t>
  </si>
  <si>
    <t>IPM Insurance - Okawville</t>
  </si>
  <si>
    <t>Thomas Lambert</t>
  </si>
  <si>
    <t>Madison County ROE</t>
  </si>
  <si>
    <t>Madison County ROE-School Improvement Service</t>
  </si>
  <si>
    <t>Mighty M Screen Printing</t>
  </si>
  <si>
    <t>Orkin Pest Control</t>
  </si>
  <si>
    <t>Paraquad</t>
  </si>
  <si>
    <t>Roxana CUSD#1</t>
  </si>
  <si>
    <t>Shell Community Federal Credit Union</t>
  </si>
  <si>
    <t>St. Louis Elevator Co.</t>
  </si>
  <si>
    <t>Summit Financial Resources</t>
  </si>
  <si>
    <t>Teaching Strategies, LLC</t>
  </si>
  <si>
    <t>Tueth, Keeney, Cooper, Mohan &amp; Jackstadt</t>
  </si>
  <si>
    <t>United Way of Greater St. Louis</t>
  </si>
  <si>
    <t>Utility Employees Credit Union</t>
  </si>
  <si>
    <t>West Interactive Services</t>
  </si>
  <si>
    <t>403B ASP</t>
  </si>
  <si>
    <t>Acropolis Technology</t>
  </si>
  <si>
    <t>American Fidelity Assurance</t>
  </si>
  <si>
    <t>American Fidelity Flex</t>
  </si>
  <si>
    <t>American Fidelity Insurance</t>
  </si>
  <si>
    <t>Andy's Auto Body</t>
  </si>
  <si>
    <t>AXA Equitable</t>
  </si>
  <si>
    <t>Barnhart Contracting Co.</t>
  </si>
  <si>
    <t>Baugher Financial Consultant</t>
  </si>
  <si>
    <t>Becker, Hoerner, Thompson &amp; Ysursa, PC</t>
  </si>
  <si>
    <t>Call One</t>
  </si>
  <si>
    <t>Camp Electric &amp; Heating Co., Inc.</t>
  </si>
  <si>
    <t>Carroll Seating</t>
  </si>
  <si>
    <t>CDW Government</t>
  </si>
  <si>
    <t>Charter Communications</t>
  </si>
  <si>
    <t>City of Wood River</t>
  </si>
  <si>
    <t>Constellation New Energy</t>
  </si>
  <si>
    <t>De Lage Landen Public Finance</t>
  </si>
  <si>
    <t>Discovery Education</t>
  </si>
  <si>
    <t>Donco Electrical LLC</t>
  </si>
  <si>
    <t>Donohoo, McCalley &amp; Assoc.</t>
  </si>
  <si>
    <t>Dutch Hollow Supplies</t>
  </si>
  <si>
    <t>Earthgrains Baking Co.</t>
  </si>
  <si>
    <t>East Alton Elementary Dist #13</t>
  </si>
  <si>
    <t xml:space="preserve">East Alton -Wood River High School </t>
  </si>
  <si>
    <t>Emerald Data Solutions</t>
  </si>
  <si>
    <t>FGM Architects</t>
  </si>
  <si>
    <t>Frontine Technologies</t>
  </si>
  <si>
    <t>GALIC Disbursing Company</t>
  </si>
  <si>
    <t>Hapara</t>
  </si>
  <si>
    <t>Hartford Municipal Water</t>
  </si>
  <si>
    <t>Homefield Energy</t>
  </si>
  <si>
    <t>Honeywell</t>
  </si>
  <si>
    <t>IASB</t>
  </si>
  <si>
    <t>Houghton Mifflin Harcourt</t>
  </si>
  <si>
    <t>Illinois Department of Revenue</t>
  </si>
  <si>
    <t>Illinois Municipal Retirement Fund</t>
  </si>
  <si>
    <t>Illinois School District Agency</t>
  </si>
  <si>
    <t>Internal Revenue Service</t>
  </si>
  <si>
    <t>Kane Mechanical</t>
  </si>
  <si>
    <t>Kaplan</t>
  </si>
  <si>
    <t>Kohl Wholesale</t>
  </si>
  <si>
    <t>McGraw-Hill School Education Holdings LLC</t>
  </si>
  <si>
    <t>Prairie Farms Dairy Inc.</t>
  </si>
  <si>
    <t>NCS Pearson, Inc.</t>
  </si>
  <si>
    <t>Premier Agenda Inc.</t>
  </si>
  <si>
    <t>Quill Corporation</t>
  </si>
  <si>
    <t>Renaissance Learning, Inc.</t>
  </si>
  <si>
    <t>Revolving Fund</t>
  </si>
  <si>
    <t>Robert Sanders Waste System, Inc.</t>
  </si>
  <si>
    <t>Royal Office Products</t>
  </si>
  <si>
    <t>Russell C. Simon, Chapter 13 Trustee</t>
  </si>
  <si>
    <t>Santander Leasing</t>
  </si>
  <si>
    <t>School Specialty</t>
  </si>
  <si>
    <t>School Technology Associates</t>
  </si>
  <si>
    <t>Skyward</t>
  </si>
  <si>
    <t>Special Education Region III</t>
  </si>
  <si>
    <t>State Child Support</t>
  </si>
  <si>
    <t>Superior Fence</t>
  </si>
  <si>
    <t>Teacher's Health Insurance Contribution</t>
  </si>
  <si>
    <t>TheBank of Edwardsville</t>
  </si>
  <si>
    <t>Teachers' Retirement System</t>
  </si>
  <si>
    <t>The Guardian Life Ins Co.</t>
  </si>
  <si>
    <t>United Healthcare Insurance Company</t>
  </si>
  <si>
    <t>USPS-Hasler</t>
  </si>
  <si>
    <t>VALIC</t>
  </si>
  <si>
    <t>Vantage Credit Union</t>
  </si>
  <si>
    <t>Walmart</t>
  </si>
  <si>
    <t>Watts Copy System, Inc.</t>
  </si>
  <si>
    <t>Wex Bank</t>
  </si>
  <si>
    <t>Wood River Education Association</t>
  </si>
  <si>
    <t>Wood River Hartford HRA</t>
  </si>
  <si>
    <t>Workers' Compensation Self-Insurance Trust</t>
  </si>
  <si>
    <t>B. Martinez, C. McCaslin, A. Meyer</t>
  </si>
  <si>
    <t>M. Miller, N. Ochs, S. Pace,</t>
  </si>
  <si>
    <t xml:space="preserve">A. Quigley, A. Reilley, L. Ritchie, </t>
  </si>
  <si>
    <t>S. Sanchez, L. Simms,  S. Spangler</t>
  </si>
  <si>
    <t>R. Stormer, L. Thalmann, N. Tierney</t>
  </si>
</sst>
</file>

<file path=xl/styles.xml><?xml version="1.0" encoding="utf-8"?>
<styleSheet xmlns="http://schemas.openxmlformats.org/spreadsheetml/2006/main">
  <numFmts count="5">
    <numFmt numFmtId="164" formatCode="0.0000"/>
    <numFmt numFmtId="165" formatCode="0#\-###\-####\-##"/>
    <numFmt numFmtId="166" formatCode="#,##0.0000_);[Red]\(#,##0.0000\)"/>
    <numFmt numFmtId="167" formatCode="[$-409]mmmm\ d\,\ yyyy;@"/>
    <numFmt numFmtId="168" formatCode="&quot;$&quot;#,##0.00"/>
  </numFmts>
  <fonts count="36">
    <font>
      <sz val="10"/>
      <name val="Arial"/>
    </font>
    <font>
      <sz val="10"/>
      <name val="MS Sans Serif"/>
      <family val="2"/>
    </font>
    <font>
      <sz val="8"/>
      <name val="Arial"/>
      <family val="2"/>
    </font>
    <font>
      <sz val="8"/>
      <name val="Arial"/>
      <family val="2"/>
    </font>
    <font>
      <u/>
      <sz val="10"/>
      <color indexed="12"/>
      <name val="Arial"/>
      <family val="2"/>
    </font>
    <font>
      <i/>
      <sz val="8"/>
      <name val="Arial"/>
      <family val="2"/>
    </font>
    <font>
      <b/>
      <sz val="8"/>
      <name val="Arial"/>
      <family val="2"/>
    </font>
    <font>
      <b/>
      <u/>
      <sz val="8"/>
      <name val="Arial"/>
      <family val="2"/>
    </font>
    <font>
      <i/>
      <sz val="8"/>
      <name val="Arial"/>
      <family val="2"/>
    </font>
    <font>
      <u/>
      <sz val="8"/>
      <name val="Arial"/>
      <family val="2"/>
    </font>
    <font>
      <sz val="8"/>
      <color indexed="10"/>
      <name val="Arial"/>
      <family val="2"/>
    </font>
    <font>
      <b/>
      <sz val="9"/>
      <name val="Arial"/>
      <family val="2"/>
    </font>
    <font>
      <sz val="9"/>
      <name val="Arial"/>
      <family val="2"/>
    </font>
    <font>
      <sz val="10"/>
      <name val="Arial"/>
      <family val="2"/>
    </font>
    <font>
      <b/>
      <sz val="11"/>
      <name val="Arial"/>
      <family val="2"/>
    </font>
    <font>
      <b/>
      <u/>
      <sz val="9"/>
      <name val="Arial"/>
      <family val="2"/>
    </font>
    <font>
      <b/>
      <sz val="8"/>
      <name val="Arial"/>
      <family val="2"/>
    </font>
    <font>
      <b/>
      <sz val="10"/>
      <name val="Arial"/>
      <family val="2"/>
    </font>
    <font>
      <sz val="8"/>
      <color indexed="81"/>
      <name val="Tahoma"/>
      <family val="2"/>
    </font>
    <font>
      <b/>
      <sz val="8"/>
      <color indexed="81"/>
      <name val="Tahoma"/>
      <family val="2"/>
    </font>
    <font>
      <b/>
      <sz val="8"/>
      <color indexed="81"/>
      <name val="Arial"/>
      <family val="2"/>
    </font>
    <font>
      <vertAlign val="superscript"/>
      <sz val="10"/>
      <name val="Arial"/>
      <family val="2"/>
    </font>
    <font>
      <vertAlign val="superscript"/>
      <sz val="10"/>
      <name val="Arial"/>
      <family val="2"/>
    </font>
    <font>
      <vertAlign val="superscript"/>
      <sz val="10"/>
      <color indexed="81"/>
      <name val="Tahoma"/>
      <family val="2"/>
    </font>
    <font>
      <i/>
      <sz val="10"/>
      <name val="Arial"/>
      <family val="2"/>
    </font>
    <font>
      <i/>
      <sz val="9"/>
      <name val="Arial"/>
      <family val="2"/>
    </font>
    <font>
      <b/>
      <u/>
      <sz val="10"/>
      <name val="Arial"/>
      <family val="2"/>
    </font>
    <font>
      <sz val="8"/>
      <color indexed="9"/>
      <name val="Arial"/>
      <family val="2"/>
    </font>
    <font>
      <i/>
      <sz val="9"/>
      <color indexed="10"/>
      <name val="Arial"/>
      <family val="2"/>
    </font>
    <font>
      <b/>
      <i/>
      <sz val="9"/>
      <color indexed="10"/>
      <name val="Arial"/>
      <family val="2"/>
    </font>
    <font>
      <b/>
      <i/>
      <sz val="10"/>
      <color indexed="10"/>
      <name val="Arial"/>
      <family val="2"/>
    </font>
    <font>
      <sz val="10"/>
      <color indexed="8"/>
      <name val="Arial"/>
      <family val="2"/>
    </font>
    <font>
      <b/>
      <sz val="10"/>
      <color indexed="8"/>
      <name val="Arial"/>
      <family val="2"/>
    </font>
    <font>
      <b/>
      <sz val="9"/>
      <name val="Arial"/>
      <family val="2"/>
    </font>
    <font>
      <sz val="9"/>
      <name val="Arial"/>
      <family val="2"/>
    </font>
    <font>
      <sz val="10"/>
      <name val="Arial"/>
      <family val="2"/>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s>
  <borders count="58">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right style="thin">
        <color indexed="55"/>
      </right>
      <top/>
      <bottom/>
      <diagonal/>
    </border>
    <border>
      <left style="thin">
        <color indexed="55"/>
      </left>
      <right/>
      <top style="thin">
        <color indexed="55"/>
      </top>
      <bottom style="thin">
        <color indexed="55"/>
      </bottom>
      <diagonal/>
    </border>
    <border>
      <left style="thin">
        <color indexed="55"/>
      </left>
      <right/>
      <top/>
      <bottom/>
      <diagonal/>
    </border>
    <border>
      <left/>
      <right/>
      <top style="thin">
        <color indexed="55"/>
      </top>
      <bottom/>
      <diagonal/>
    </border>
    <border>
      <left style="thin">
        <color indexed="55"/>
      </left>
      <right style="thin">
        <color indexed="55"/>
      </right>
      <top style="thin">
        <color indexed="55"/>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dashed">
        <color indexed="55"/>
      </left>
      <right/>
      <top/>
      <bottom/>
      <diagonal/>
    </border>
    <border>
      <left style="dashed">
        <color indexed="55"/>
      </left>
      <right/>
      <top/>
      <bottom style="thin">
        <color indexed="55"/>
      </bottom>
      <diagonal/>
    </border>
    <border>
      <left/>
      <right/>
      <top/>
      <bottom style="thin">
        <color indexed="55"/>
      </bottom>
      <diagonal/>
    </border>
    <border>
      <left/>
      <right style="dashed">
        <color indexed="55"/>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double">
        <color indexed="55"/>
      </bottom>
      <diagonal/>
    </border>
    <border>
      <left style="thin">
        <color indexed="55"/>
      </left>
      <right style="thin">
        <color indexed="55"/>
      </right>
      <top/>
      <bottom style="thin">
        <color indexed="55"/>
      </bottom>
      <diagonal/>
    </border>
    <border>
      <left style="thin">
        <color indexed="55"/>
      </left>
      <right style="thin">
        <color indexed="55"/>
      </right>
      <top/>
      <bottom style="double">
        <color indexed="55"/>
      </bottom>
      <diagonal/>
    </border>
    <border>
      <left style="thin">
        <color indexed="55"/>
      </left>
      <right/>
      <top style="thin">
        <color indexed="55"/>
      </top>
      <bottom style="double">
        <color indexed="55"/>
      </bottom>
      <diagonal/>
    </border>
    <border>
      <left/>
      <right style="thin">
        <color indexed="55"/>
      </right>
      <top style="thin">
        <color indexed="55"/>
      </top>
      <bottom style="double">
        <color indexed="55"/>
      </bottom>
      <diagonal/>
    </border>
    <border>
      <left style="thin">
        <color indexed="55"/>
      </left>
      <right/>
      <top style="double">
        <color indexed="55"/>
      </top>
      <bottom style="double">
        <color indexed="55"/>
      </bottom>
      <diagonal/>
    </border>
    <border>
      <left/>
      <right style="thin">
        <color indexed="55"/>
      </right>
      <top style="double">
        <color indexed="55"/>
      </top>
      <bottom style="double">
        <color indexed="55"/>
      </bottom>
      <diagonal/>
    </border>
    <border>
      <left/>
      <right/>
      <top style="thin">
        <color indexed="55"/>
      </top>
      <bottom style="double">
        <color indexed="55"/>
      </bottom>
      <diagonal/>
    </border>
    <border>
      <left style="thin">
        <color indexed="55"/>
      </left>
      <right/>
      <top/>
      <bottom style="thin">
        <color indexed="55"/>
      </bottom>
      <diagonal/>
    </border>
    <border>
      <left style="thin">
        <color indexed="55"/>
      </left>
      <right/>
      <top style="double">
        <color indexed="55"/>
      </top>
      <bottom style="thin">
        <color indexed="55"/>
      </bottom>
      <diagonal/>
    </border>
    <border>
      <left/>
      <right/>
      <top style="double">
        <color indexed="55"/>
      </top>
      <bottom style="thin">
        <color indexed="55"/>
      </bottom>
      <diagonal/>
    </border>
    <border>
      <left/>
      <right style="thin">
        <color indexed="55"/>
      </right>
      <top style="double">
        <color indexed="55"/>
      </top>
      <bottom style="thin">
        <color indexed="55"/>
      </bottom>
      <diagonal/>
    </border>
    <border>
      <left style="thin">
        <color indexed="22"/>
      </left>
      <right style="thin">
        <color indexed="22"/>
      </right>
      <top style="dashed">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dashed">
        <color indexed="22"/>
      </bottom>
      <diagonal/>
    </border>
    <border>
      <left style="thin">
        <color indexed="22"/>
      </left>
      <right style="thin">
        <color indexed="22"/>
      </right>
      <top style="thin">
        <color indexed="22"/>
      </top>
      <bottom/>
      <diagonal/>
    </border>
    <border>
      <left style="thin">
        <color indexed="55"/>
      </left>
      <right style="thin">
        <color indexed="55"/>
      </right>
      <top style="double">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style="dotted">
        <color indexed="55"/>
      </right>
      <top style="thin">
        <color indexed="55"/>
      </top>
      <bottom/>
      <diagonal/>
    </border>
    <border>
      <left style="dotted">
        <color indexed="55"/>
      </left>
      <right style="thin">
        <color indexed="55"/>
      </right>
      <top style="thin">
        <color indexed="55"/>
      </top>
      <bottom/>
      <diagonal/>
    </border>
    <border>
      <left style="thin">
        <color indexed="55"/>
      </left>
      <right style="dotted">
        <color indexed="55"/>
      </right>
      <top/>
      <bottom/>
      <diagonal/>
    </border>
    <border>
      <left style="dotted">
        <color indexed="55"/>
      </left>
      <right style="thin">
        <color indexed="55"/>
      </right>
      <top/>
      <bottom/>
      <diagonal/>
    </border>
    <border>
      <left/>
      <right/>
      <top style="medium">
        <color indexed="55"/>
      </top>
      <bottom/>
      <diagonal/>
    </border>
    <border>
      <left/>
      <right/>
      <top/>
      <bottom style="medium">
        <color indexed="55"/>
      </bottom>
      <diagonal/>
    </border>
    <border>
      <left style="medium">
        <color indexed="55"/>
      </left>
      <right style="thin">
        <color indexed="55"/>
      </right>
      <top style="medium">
        <color indexed="55"/>
      </top>
      <bottom/>
      <diagonal/>
    </border>
    <border>
      <left/>
      <right style="thin">
        <color indexed="55"/>
      </right>
      <top style="medium">
        <color indexed="55"/>
      </top>
      <bottom/>
      <diagonal/>
    </border>
    <border>
      <left style="thin">
        <color indexed="55"/>
      </left>
      <right style="thin">
        <color indexed="55"/>
      </right>
      <top style="medium">
        <color indexed="55"/>
      </top>
      <bottom/>
      <diagonal/>
    </border>
    <border>
      <left style="medium">
        <color indexed="55"/>
      </left>
      <right style="thin">
        <color indexed="55"/>
      </right>
      <top/>
      <bottom/>
      <diagonal/>
    </border>
    <border>
      <left style="medium">
        <color indexed="55"/>
      </left>
      <right style="thin">
        <color indexed="55"/>
      </right>
      <top/>
      <bottom style="double">
        <color indexed="55"/>
      </bottom>
      <diagonal/>
    </border>
    <border>
      <left/>
      <right/>
      <top/>
      <bottom style="double">
        <color indexed="55"/>
      </bottom>
      <diagonal/>
    </border>
    <border>
      <left/>
      <right/>
      <top style="double">
        <color indexed="55"/>
      </top>
      <bottom/>
      <diagonal/>
    </border>
    <border>
      <left style="dotted">
        <color indexed="55"/>
      </left>
      <right style="thin">
        <color indexed="55"/>
      </right>
      <top/>
      <bottom style="thin">
        <color indexed="55"/>
      </bottom>
      <diagonal/>
    </border>
    <border>
      <left style="dashed">
        <color indexed="55"/>
      </left>
      <right/>
      <top style="dashed">
        <color indexed="55"/>
      </top>
      <bottom/>
      <diagonal/>
    </border>
    <border>
      <left/>
      <right/>
      <top style="dashed">
        <color indexed="55"/>
      </top>
      <bottom/>
      <diagonal/>
    </border>
    <border>
      <left/>
      <right/>
      <top style="double">
        <color indexed="55"/>
      </top>
      <bottom style="double">
        <color indexed="55"/>
      </bottom>
      <diagonal/>
    </border>
    <border>
      <left style="dotted">
        <color theme="0" tint="-0.34998626667073579"/>
      </left>
      <right style="thin">
        <color theme="0" tint="-0.34998626667073579"/>
      </right>
      <top style="thin">
        <color theme="0" tint="-0.34998626667073579"/>
      </top>
      <bottom/>
      <diagonal/>
    </border>
    <border>
      <left style="dotted">
        <color theme="0" tint="-0.34998626667073579"/>
      </left>
      <right style="thin">
        <color theme="0" tint="-0.34998626667073579"/>
      </right>
      <top/>
      <bottom/>
      <diagonal/>
    </border>
    <border>
      <left style="dotted">
        <color theme="0" tint="-0.34998626667073579"/>
      </left>
      <right style="thin">
        <color theme="0" tint="-0.34998626667073579"/>
      </right>
      <top/>
      <bottom style="thin">
        <color theme="0" tint="-0.34998626667073579"/>
      </bottom>
      <diagonal/>
    </border>
    <border>
      <left style="thin">
        <color theme="0" tint="-0.34998626667073579"/>
      </left>
      <right style="dotted">
        <color theme="0" tint="-0.34998626667073579"/>
      </right>
      <top style="thin">
        <color theme="0" tint="-0.34998626667073579"/>
      </top>
      <bottom/>
      <diagonal/>
    </border>
    <border>
      <left style="thin">
        <color theme="0" tint="-0.34998626667073579"/>
      </left>
      <right style="dotted">
        <color theme="0" tint="-0.34998626667073579"/>
      </right>
      <top/>
      <bottom/>
      <diagonal/>
    </border>
    <border>
      <left style="thin">
        <color theme="0" tint="-0.34998626667073579"/>
      </left>
      <right style="dotted">
        <color theme="0" tint="-0.34998626667073579"/>
      </right>
      <top/>
      <bottom style="thin">
        <color theme="0" tint="-0.34998626667073579"/>
      </bottom>
      <diagonal/>
    </border>
  </borders>
  <cellStyleXfs count="7">
    <xf numFmtId="0" fontId="0" fillId="0" borderId="0"/>
    <xf numFmtId="0" fontId="4" fillId="0" borderId="0" applyNumberFormat="0" applyFill="0" applyBorder="0" applyAlignment="0" applyProtection="0">
      <alignment vertical="top"/>
      <protection locked="0"/>
    </xf>
    <xf numFmtId="0" fontId="35" fillId="0" borderId="0"/>
    <xf numFmtId="0" fontId="1" fillId="0" borderId="0"/>
    <xf numFmtId="0" fontId="1" fillId="0" borderId="0"/>
    <xf numFmtId="0" fontId="1" fillId="0" borderId="0"/>
    <xf numFmtId="0" fontId="1" fillId="0" borderId="0"/>
  </cellStyleXfs>
  <cellXfs count="426">
    <xf numFmtId="0" fontId="0" fillId="0" borderId="0" xfId="0"/>
    <xf numFmtId="0" fontId="2" fillId="0" borderId="0" xfId="0" applyFont="1" applyBorder="1" applyAlignment="1" applyProtection="1">
      <alignment vertical="center"/>
    </xf>
    <xf numFmtId="0" fontId="2" fillId="0" borderId="1"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Continuous"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centerContinuous" vertical="center"/>
    </xf>
    <xf numFmtId="0" fontId="2" fillId="0" borderId="4" xfId="0" applyFont="1" applyBorder="1" applyAlignment="1" applyProtection="1">
      <alignment horizontal="left" vertical="center"/>
    </xf>
    <xf numFmtId="3" fontId="2" fillId="0" borderId="4"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indent="2"/>
    </xf>
    <xf numFmtId="0" fontId="2" fillId="0" borderId="5" xfId="0" applyFont="1" applyFill="1" applyBorder="1" applyAlignment="1" applyProtection="1">
      <alignment horizontal="center" vertical="center" wrapText="1"/>
    </xf>
    <xf numFmtId="3" fontId="2" fillId="0" borderId="0" xfId="0" applyNumberFormat="1" applyFont="1" applyBorder="1" applyAlignment="1" applyProtection="1">
      <alignment horizontal="left" vertical="center"/>
    </xf>
    <xf numFmtId="0" fontId="2" fillId="0" borderId="0" xfId="0" applyFont="1" applyAlignment="1" applyProtection="1">
      <alignment horizontal="center" vertical="center"/>
    </xf>
    <xf numFmtId="0" fontId="2" fillId="0" borderId="0" xfId="0" applyFont="1" applyProtection="1"/>
    <xf numFmtId="38" fontId="2" fillId="0" borderId="5" xfId="0" applyNumberFormat="1" applyFont="1" applyFill="1" applyBorder="1" applyAlignment="1" applyProtection="1">
      <alignment horizontal="center" vertical="center"/>
    </xf>
    <xf numFmtId="38" fontId="2" fillId="0" borderId="0" xfId="0" applyNumberFormat="1" applyFont="1" applyFill="1" applyBorder="1" applyAlignment="1" applyProtection="1">
      <alignment horizontal="center" vertical="center"/>
    </xf>
    <xf numFmtId="38" fontId="2" fillId="0" borderId="0" xfId="0" applyNumberFormat="1" applyFont="1" applyBorder="1" applyAlignment="1" applyProtection="1">
      <alignment horizontal="center" vertical="center"/>
    </xf>
    <xf numFmtId="164" fontId="2" fillId="0" borderId="0" xfId="0" applyNumberFormat="1" applyFont="1" applyBorder="1" applyAlignment="1" applyProtection="1">
      <alignment horizontal="center" vertical="center"/>
    </xf>
    <xf numFmtId="0" fontId="9" fillId="0" borderId="0" xfId="0" applyFont="1" applyProtection="1"/>
    <xf numFmtId="38" fontId="2" fillId="0" borderId="0" xfId="0" applyNumberFormat="1" applyFont="1" applyBorder="1" applyAlignment="1" applyProtection="1">
      <alignment horizontal="left" vertical="center" indent="4"/>
    </xf>
    <xf numFmtId="0" fontId="2" fillId="0" borderId="0" xfId="0" applyFont="1" applyBorder="1" applyAlignment="1" applyProtection="1">
      <alignment vertical="center" wrapText="1"/>
    </xf>
    <xf numFmtId="0" fontId="2" fillId="0" borderId="0" xfId="0" applyFont="1" applyAlignment="1" applyProtection="1">
      <alignment wrapText="1"/>
    </xf>
    <xf numFmtId="0" fontId="2" fillId="0" borderId="0" xfId="0" applyFont="1" applyAlignment="1" applyProtection="1"/>
    <xf numFmtId="0" fontId="2" fillId="0" borderId="6" xfId="3" applyFont="1" applyBorder="1" applyAlignment="1">
      <alignment horizontal="left" vertical="center" wrapText="1"/>
    </xf>
    <xf numFmtId="0" fontId="2" fillId="0" borderId="7" xfId="3" applyFont="1" applyBorder="1" applyAlignment="1">
      <alignment horizontal="center" vertical="center"/>
    </xf>
    <xf numFmtId="0" fontId="2" fillId="0" borderId="0" xfId="3" applyFont="1" applyBorder="1"/>
    <xf numFmtId="38" fontId="2" fillId="2" borderId="1" xfId="3" applyNumberFormat="1" applyFont="1" applyFill="1" applyBorder="1" applyAlignment="1">
      <alignment horizontal="left" vertical="top"/>
    </xf>
    <xf numFmtId="38" fontId="2" fillId="2" borderId="1" xfId="3" applyNumberFormat="1" applyFont="1" applyFill="1" applyBorder="1" applyAlignment="1">
      <alignment horizontal="right" vertical="top"/>
    </xf>
    <xf numFmtId="0" fontId="2" fillId="0" borderId="0" xfId="3" applyFont="1" applyFill="1" applyBorder="1" applyAlignment="1">
      <alignment vertical="top" wrapText="1"/>
    </xf>
    <xf numFmtId="0" fontId="2" fillId="0" borderId="8" xfId="3" applyFont="1" applyBorder="1" applyAlignment="1">
      <alignment vertical="center" wrapText="1"/>
    </xf>
    <xf numFmtId="0" fontId="2" fillId="0" borderId="1" xfId="3" applyFont="1" applyBorder="1" applyAlignment="1">
      <alignment vertical="center" wrapText="1"/>
    </xf>
    <xf numFmtId="0" fontId="2" fillId="0" borderId="0" xfId="3" applyFont="1" applyBorder="1" applyAlignment="1">
      <alignment vertical="top" wrapText="1"/>
    </xf>
    <xf numFmtId="0" fontId="2" fillId="0" borderId="8" xfId="3" applyFont="1" applyBorder="1" applyAlignment="1">
      <alignment horizontal="left" vertical="center" wrapText="1"/>
    </xf>
    <xf numFmtId="0" fontId="2" fillId="0" borderId="1" xfId="3" applyFont="1" applyBorder="1" applyAlignment="1">
      <alignment horizontal="center" vertical="center" wrapText="1"/>
    </xf>
    <xf numFmtId="0" fontId="2" fillId="0" borderId="8" xfId="3" applyFont="1" applyBorder="1" applyAlignment="1">
      <alignment horizontal="left" vertical="center"/>
    </xf>
    <xf numFmtId="0" fontId="2" fillId="0" borderId="1" xfId="3" applyFont="1" applyBorder="1" applyAlignment="1">
      <alignment horizontal="center" vertical="center"/>
    </xf>
    <xf numFmtId="0" fontId="2" fillId="0" borderId="8" xfId="3" applyFont="1" applyBorder="1" applyAlignment="1">
      <alignment vertical="center"/>
    </xf>
    <xf numFmtId="0" fontId="2" fillId="0" borderId="0" xfId="4" applyFont="1" applyBorder="1" applyAlignment="1">
      <alignment vertical="center" wrapText="1"/>
    </xf>
    <xf numFmtId="0" fontId="2" fillId="0" borderId="8" xfId="4" applyFont="1" applyBorder="1" applyAlignment="1">
      <alignment vertical="center" wrapText="1"/>
    </xf>
    <xf numFmtId="0" fontId="2" fillId="0" borderId="1" xfId="4" applyFont="1" applyBorder="1" applyAlignment="1">
      <alignment horizontal="center" vertical="center" wrapText="1"/>
    </xf>
    <xf numFmtId="0" fontId="2" fillId="0" borderId="8" xfId="4" applyFont="1" applyBorder="1" applyAlignment="1">
      <alignment horizontal="left" vertical="center" wrapText="1"/>
    </xf>
    <xf numFmtId="0" fontId="2" fillId="0" borderId="8" xfId="4" applyFont="1" applyBorder="1" applyAlignment="1">
      <alignment vertical="center"/>
    </xf>
    <xf numFmtId="0" fontId="2" fillId="0" borderId="1" xfId="4" applyFont="1" applyBorder="1" applyAlignment="1">
      <alignment horizontal="center" vertical="center"/>
    </xf>
    <xf numFmtId="0" fontId="2" fillId="0" borderId="9" xfId="6" applyFont="1" applyBorder="1" applyAlignment="1">
      <alignment horizontal="center" vertical="center"/>
    </xf>
    <xf numFmtId="0" fontId="10" fillId="0" borderId="0" xfId="3" applyFont="1" applyBorder="1"/>
    <xf numFmtId="3" fontId="2" fillId="0" borderId="0" xfId="3" applyNumberFormat="1" applyFont="1" applyBorder="1"/>
    <xf numFmtId="0" fontId="15" fillId="0" borderId="0" xfId="0" applyFont="1" applyBorder="1" applyAlignment="1" applyProtection="1">
      <alignment horizontal="left" vertical="center"/>
    </xf>
    <xf numFmtId="0" fontId="3" fillId="0" borderId="3" xfId="0" applyFont="1" applyBorder="1" applyAlignment="1" applyProtection="1">
      <alignment vertical="center"/>
    </xf>
    <xf numFmtId="0" fontId="2" fillId="0" borderId="9" xfId="0" applyFont="1" applyBorder="1" applyAlignment="1" applyProtection="1">
      <alignment vertical="center"/>
    </xf>
    <xf numFmtId="0" fontId="2" fillId="0" borderId="9" xfId="0" applyFont="1" applyBorder="1" applyAlignment="1" applyProtection="1">
      <alignment vertical="center" wrapText="1"/>
    </xf>
    <xf numFmtId="0" fontId="5" fillId="0" borderId="0" xfId="0" applyFont="1" applyBorder="1" applyAlignment="1" applyProtection="1">
      <alignment horizontal="left" vertical="center"/>
    </xf>
    <xf numFmtId="0" fontId="3" fillId="0" borderId="4" xfId="0" applyFont="1" applyBorder="1" applyAlignment="1" applyProtection="1">
      <alignment vertical="center"/>
    </xf>
    <xf numFmtId="0" fontId="3" fillId="0" borderId="9" xfId="0" applyFont="1" applyBorder="1" applyAlignment="1" applyProtection="1">
      <alignment vertical="center"/>
    </xf>
    <xf numFmtId="0" fontId="3" fillId="0" borderId="0" xfId="0" applyFont="1" applyBorder="1" applyAlignment="1">
      <alignment horizontal="left" vertical="center"/>
    </xf>
    <xf numFmtId="0" fontId="16" fillId="0" borderId="0" xfId="0" applyFont="1" applyBorder="1" applyAlignment="1" applyProtection="1">
      <alignment horizontal="left" vertical="center"/>
    </xf>
    <xf numFmtId="0" fontId="2" fillId="0" borderId="4" xfId="0" applyFont="1" applyBorder="1" applyAlignment="1" applyProtection="1">
      <alignment vertical="center"/>
    </xf>
    <xf numFmtId="0" fontId="2" fillId="0" borderId="4" xfId="0" applyFont="1" applyBorder="1" applyAlignment="1" applyProtection="1">
      <alignment vertical="center" wrapText="1"/>
    </xf>
    <xf numFmtId="0" fontId="2" fillId="0" borderId="9" xfId="0" applyFont="1" applyBorder="1" applyAlignment="1" applyProtection="1">
      <alignment horizontal="left" vertical="center"/>
    </xf>
    <xf numFmtId="0" fontId="13" fillId="0" borderId="0" xfId="0" applyFont="1" applyBorder="1" applyAlignment="1">
      <alignment horizontal="left" vertical="center"/>
    </xf>
    <xf numFmtId="0" fontId="7" fillId="0" borderId="0" xfId="0" applyFont="1" applyBorder="1" applyAlignment="1" applyProtection="1">
      <alignment horizontal="left"/>
    </xf>
    <xf numFmtId="164" fontId="2" fillId="0" borderId="4" xfId="0" applyNumberFormat="1" applyFont="1" applyBorder="1" applyAlignment="1" applyProtection="1">
      <alignment horizontal="left" vertical="center"/>
    </xf>
    <xf numFmtId="3" fontId="2" fillId="0" borderId="9" xfId="0" applyNumberFormat="1" applyFont="1" applyBorder="1" applyAlignment="1" applyProtection="1">
      <alignment horizontal="left" vertical="center"/>
    </xf>
    <xf numFmtId="164" fontId="2" fillId="0" borderId="9" xfId="0" applyNumberFormat="1"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9" xfId="0" applyFont="1" applyBorder="1" applyAlignment="1" applyProtection="1">
      <alignment horizontal="left" vertical="center"/>
    </xf>
    <xf numFmtId="0" fontId="2" fillId="0" borderId="0" xfId="0" applyFont="1" applyAlignment="1" applyProtection="1">
      <alignment horizontal="right"/>
    </xf>
    <xf numFmtId="0" fontId="3" fillId="0" borderId="0" xfId="0" applyFont="1" applyAlignment="1" applyProtection="1">
      <alignment horizontal="right"/>
    </xf>
    <xf numFmtId="0" fontId="2" fillId="0" borderId="0" xfId="3" applyFont="1" applyFill="1" applyBorder="1"/>
    <xf numFmtId="0" fontId="0" fillId="0" borderId="10" xfId="0" applyBorder="1" applyAlignment="1">
      <alignment horizontal="left" vertical="center" wrapText="1"/>
    </xf>
    <xf numFmtId="0" fontId="0" fillId="0" borderId="0" xfId="0" applyBorder="1" applyAlignment="1">
      <alignment horizontal="left" vertical="center" wrapText="1"/>
    </xf>
    <xf numFmtId="0" fontId="2" fillId="0" borderId="11" xfId="0" applyFont="1" applyBorder="1" applyAlignment="1" applyProtection="1">
      <alignment vertical="center"/>
    </xf>
    <xf numFmtId="0" fontId="2" fillId="0" borderId="12" xfId="0" applyFont="1" applyBorder="1" applyAlignment="1" applyProtection="1">
      <alignment vertical="center"/>
    </xf>
    <xf numFmtId="0" fontId="2" fillId="0" borderId="13" xfId="0" applyFont="1" applyBorder="1" applyAlignment="1" applyProtection="1">
      <alignment horizontal="left" vertical="center" indent="10"/>
    </xf>
    <xf numFmtId="0" fontId="2" fillId="0" borderId="12" xfId="0" applyFont="1" applyBorder="1" applyAlignment="1" applyProtection="1">
      <alignment horizontal="left" vertical="center" indent="10"/>
    </xf>
    <xf numFmtId="0" fontId="2" fillId="0" borderId="0" xfId="0" applyFont="1" applyBorder="1" applyAlignment="1" applyProtection="1">
      <alignment horizontal="center" vertical="top"/>
    </xf>
    <xf numFmtId="37" fontId="2" fillId="0" borderId="0" xfId="0" applyNumberFormat="1" applyFont="1" applyBorder="1" applyAlignment="1" applyProtection="1">
      <alignment horizontal="right"/>
    </xf>
    <xf numFmtId="37" fontId="8" fillId="0" borderId="0" xfId="0" applyNumberFormat="1" applyFont="1" applyBorder="1" applyAlignment="1" applyProtection="1">
      <alignment horizontal="center"/>
    </xf>
    <xf numFmtId="0" fontId="0" fillId="0" borderId="0" xfId="0" applyProtection="1">
      <protection locked="0"/>
    </xf>
    <xf numFmtId="0" fontId="0" fillId="0" borderId="0" xfId="0" applyBorder="1" applyProtection="1">
      <protection locked="0"/>
    </xf>
    <xf numFmtId="0" fontId="24" fillId="0" borderId="0" xfId="0" applyFont="1" applyProtection="1">
      <protection locked="0"/>
    </xf>
    <xf numFmtId="0" fontId="26" fillId="0" borderId="0" xfId="0" applyFont="1" applyAlignment="1" applyProtection="1">
      <alignment horizontal="left" vertical="center"/>
      <protection locked="0"/>
    </xf>
    <xf numFmtId="0" fontId="17" fillId="0" borderId="0" xfId="0" applyFont="1" applyProtection="1">
      <protection locked="0"/>
    </xf>
    <xf numFmtId="165" fontId="17" fillId="0" borderId="0" xfId="0" applyNumberFormat="1" applyFont="1" applyAlignment="1" applyProtection="1">
      <alignment horizontal="left" vertical="center"/>
      <protection locked="0"/>
    </xf>
    <xf numFmtId="0" fontId="0" fillId="0" borderId="0" xfId="0" applyAlignment="1" applyProtection="1">
      <alignment horizontal="center"/>
      <protection locked="0"/>
    </xf>
    <xf numFmtId="165" fontId="17" fillId="0" borderId="0" xfId="0" applyNumberFormat="1" applyFont="1" applyAlignment="1" applyProtection="1">
      <alignment horizontal="left"/>
      <protection locked="0"/>
    </xf>
    <xf numFmtId="0" fontId="2" fillId="0" borderId="0" xfId="0" applyFont="1" applyProtection="1">
      <protection locked="0"/>
    </xf>
    <xf numFmtId="38" fontId="27" fillId="0" borderId="0" xfId="0" applyNumberFormat="1" applyFont="1" applyAlignment="1" applyProtection="1">
      <alignment horizontal="right" vertical="center"/>
    </xf>
    <xf numFmtId="3" fontId="27" fillId="0" borderId="0" xfId="0" applyNumberFormat="1" applyFont="1" applyAlignment="1" applyProtection="1">
      <alignment horizontal="right" vertical="center"/>
    </xf>
    <xf numFmtId="0" fontId="28" fillId="0" borderId="0" xfId="0" applyFont="1" applyProtection="1">
      <protection locked="0"/>
    </xf>
    <xf numFmtId="0" fontId="24" fillId="0" borderId="0" xfId="0" applyFont="1" applyProtection="1"/>
    <xf numFmtId="0" fontId="0" fillId="0" borderId="0" xfId="0" applyProtection="1"/>
    <xf numFmtId="0" fontId="12" fillId="0" borderId="0" xfId="0" applyFont="1" applyAlignment="1" applyProtection="1">
      <alignment horizontal="left" vertical="center" wrapText="1"/>
    </xf>
    <xf numFmtId="0" fontId="12" fillId="0" borderId="0" xfId="0" applyFont="1" applyBorder="1" applyAlignment="1" applyProtection="1">
      <alignment horizontal="left" vertical="center" wrapText="1"/>
    </xf>
    <xf numFmtId="0" fontId="5" fillId="0" borderId="0" xfId="0" applyFont="1" applyAlignment="1" applyProtection="1">
      <alignment horizontal="left" vertical="top"/>
    </xf>
    <xf numFmtId="0" fontId="5" fillId="0" borderId="0" xfId="0" applyFont="1" applyAlignment="1" applyProtection="1">
      <alignment horizontal="center" vertical="top"/>
    </xf>
    <xf numFmtId="0" fontId="12" fillId="0" borderId="0" xfId="0" applyFont="1" applyAlignment="1" applyProtection="1">
      <alignment horizontal="left"/>
    </xf>
    <xf numFmtId="0" fontId="7" fillId="0" borderId="0" xfId="0" applyFont="1" applyAlignment="1" applyProtection="1">
      <alignment horizontal="left"/>
    </xf>
    <xf numFmtId="0" fontId="2" fillId="0" borderId="0" xfId="0" applyFont="1" applyAlignment="1" applyProtection="1">
      <alignment horizontal="left"/>
    </xf>
    <xf numFmtId="0" fontId="11" fillId="0" borderId="0" xfId="0" applyFont="1" applyProtection="1"/>
    <xf numFmtId="0" fontId="2" fillId="0" borderId="4" xfId="0" applyFont="1" applyBorder="1" applyAlignment="1" applyProtection="1">
      <alignment vertical="top"/>
    </xf>
    <xf numFmtId="0" fontId="2" fillId="0" borderId="9" xfId="0" applyFont="1" applyBorder="1" applyAlignment="1" applyProtection="1">
      <alignment vertical="top" wrapText="1"/>
    </xf>
    <xf numFmtId="0" fontId="2" fillId="0" borderId="1" xfId="0" applyFont="1" applyBorder="1" applyAlignment="1" applyProtection="1">
      <alignment horizontal="center" vertical="center" wrapText="1"/>
    </xf>
    <xf numFmtId="0" fontId="2" fillId="0" borderId="14" xfId="0" applyFont="1" applyBorder="1" applyAlignment="1" applyProtection="1">
      <alignment horizontal="center" vertical="top" wrapText="1"/>
    </xf>
    <xf numFmtId="0" fontId="2" fillId="0" borderId="0" xfId="0" applyFont="1" applyBorder="1" applyAlignment="1" applyProtection="1">
      <alignment vertical="top" wrapText="1"/>
    </xf>
    <xf numFmtId="38" fontId="2" fillId="0" borderId="0" xfId="0" applyNumberFormat="1" applyFont="1" applyBorder="1" applyAlignment="1" applyProtection="1">
      <alignment vertical="top" wrapText="1"/>
    </xf>
    <xf numFmtId="0" fontId="0" fillId="0" borderId="0" xfId="0" applyBorder="1" applyProtection="1"/>
    <xf numFmtId="0" fontId="0" fillId="0" borderId="0" xfId="0" applyAlignment="1" applyProtection="1"/>
    <xf numFmtId="0" fontId="2" fillId="0" borderId="0" xfId="0" applyFont="1" applyBorder="1" applyProtection="1"/>
    <xf numFmtId="38" fontId="2" fillId="2" borderId="2" xfId="5" applyNumberFormat="1" applyFont="1" applyFill="1" applyBorder="1" applyAlignment="1"/>
    <xf numFmtId="37" fontId="2" fillId="0" borderId="0" xfId="0" applyNumberFormat="1" applyFont="1" applyBorder="1" applyAlignment="1" applyProtection="1">
      <alignment horizontal="right" vertical="center"/>
    </xf>
    <xf numFmtId="38" fontId="12" fillId="0" borderId="1" xfId="3" applyNumberFormat="1" applyFont="1" applyBorder="1" applyAlignment="1" applyProtection="1">
      <alignment horizontal="right"/>
      <protection locked="0"/>
    </xf>
    <xf numFmtId="38" fontId="12" fillId="0" borderId="9" xfId="3" applyNumberFormat="1" applyFont="1" applyBorder="1" applyAlignment="1" applyProtection="1">
      <alignment horizontal="right"/>
      <protection locked="0"/>
    </xf>
    <xf numFmtId="38" fontId="12" fillId="3" borderId="15" xfId="4" applyNumberFormat="1" applyFont="1" applyFill="1" applyBorder="1" applyAlignment="1" applyProtection="1">
      <alignment horizontal="right"/>
    </xf>
    <xf numFmtId="38" fontId="12" fillId="2" borderId="2" xfId="4" applyNumberFormat="1" applyFont="1" applyFill="1" applyBorder="1" applyAlignment="1">
      <alignment horizontal="right"/>
    </xf>
    <xf numFmtId="38" fontId="12" fillId="2" borderId="2" xfId="4" applyNumberFormat="1" applyFont="1" applyFill="1" applyBorder="1" applyAlignment="1" applyProtection="1">
      <alignment horizontal="right"/>
    </xf>
    <xf numFmtId="38" fontId="12" fillId="0" borderId="1" xfId="4" applyNumberFormat="1" applyFont="1" applyBorder="1" applyAlignment="1" applyProtection="1">
      <alignment horizontal="right"/>
      <protection locked="0"/>
    </xf>
    <xf numFmtId="38" fontId="12" fillId="0" borderId="1" xfId="4" applyNumberFormat="1" applyFont="1" applyFill="1" applyBorder="1" applyAlignment="1" applyProtection="1">
      <alignment horizontal="right"/>
      <protection locked="0"/>
    </xf>
    <xf numFmtId="38" fontId="12" fillId="0" borderId="2" xfId="4" applyNumberFormat="1" applyFont="1" applyBorder="1" applyAlignment="1" applyProtection="1">
      <alignment horizontal="right"/>
      <protection locked="0"/>
    </xf>
    <xf numFmtId="38" fontId="12" fillId="0" borderId="1" xfId="5" applyNumberFormat="1" applyFont="1" applyBorder="1" applyAlignment="1" applyProtection="1">
      <alignment horizontal="right"/>
      <protection locked="0"/>
    </xf>
    <xf numFmtId="38" fontId="12" fillId="2" borderId="1" xfId="5" applyNumberFormat="1" applyFont="1" applyFill="1" applyBorder="1" applyAlignment="1" applyProtection="1">
      <alignment horizontal="right"/>
    </xf>
    <xf numFmtId="38" fontId="12" fillId="0" borderId="1" xfId="5" applyNumberFormat="1" applyFont="1" applyFill="1" applyBorder="1" applyAlignment="1" applyProtection="1">
      <alignment horizontal="right"/>
      <protection locked="0"/>
    </xf>
    <xf numFmtId="38" fontId="12" fillId="3" borderId="15" xfId="5" applyNumberFormat="1" applyFont="1" applyFill="1" applyBorder="1" applyAlignment="1" applyProtection="1">
      <alignment horizontal="right"/>
    </xf>
    <xf numFmtId="38" fontId="12" fillId="0" borderId="2" xfId="5" applyNumberFormat="1" applyFont="1" applyBorder="1" applyAlignment="1" applyProtection="1">
      <alignment horizontal="right"/>
      <protection locked="0"/>
    </xf>
    <xf numFmtId="38" fontId="12" fillId="2" borderId="2" xfId="5" applyNumberFormat="1" applyFont="1" applyFill="1" applyBorder="1" applyAlignment="1" applyProtection="1">
      <alignment horizontal="right"/>
    </xf>
    <xf numFmtId="38" fontId="12" fillId="3" borderId="16" xfId="5" applyNumberFormat="1" applyFont="1" applyFill="1" applyBorder="1" applyAlignment="1" applyProtection="1">
      <alignment horizontal="right"/>
    </xf>
    <xf numFmtId="38" fontId="12" fillId="2" borderId="2" xfId="5" applyNumberFormat="1" applyFont="1" applyFill="1" applyBorder="1" applyAlignment="1">
      <alignment horizontal="right"/>
    </xf>
    <xf numFmtId="38" fontId="12" fillId="3" borderId="2" xfId="5" applyNumberFormat="1" applyFont="1" applyFill="1" applyBorder="1" applyAlignment="1" applyProtection="1">
      <alignment horizontal="right"/>
    </xf>
    <xf numFmtId="38" fontId="12" fillId="2" borderId="17" xfId="5" applyNumberFormat="1" applyFont="1" applyFill="1" applyBorder="1" applyAlignment="1" applyProtection="1">
      <alignment horizontal="right"/>
    </xf>
    <xf numFmtId="38" fontId="12" fillId="3" borderId="17" xfId="5" applyNumberFormat="1" applyFont="1" applyFill="1" applyBorder="1" applyAlignment="1" applyProtection="1">
      <alignment horizontal="right"/>
    </xf>
    <xf numFmtId="38" fontId="12" fillId="0" borderId="15" xfId="5" applyNumberFormat="1" applyFont="1" applyFill="1" applyBorder="1" applyAlignment="1" applyProtection="1">
      <alignment horizontal="right"/>
      <protection locked="0"/>
    </xf>
    <xf numFmtId="38" fontId="12" fillId="0" borderId="16" xfId="5" applyNumberFormat="1" applyFont="1" applyFill="1" applyBorder="1" applyAlignment="1" applyProtection="1">
      <alignment horizontal="right"/>
      <protection locked="0"/>
    </xf>
    <xf numFmtId="38" fontId="12" fillId="0" borderId="16" xfId="6" applyNumberFormat="1" applyFont="1" applyFill="1" applyBorder="1" applyAlignment="1" applyProtection="1">
      <alignment horizontal="right"/>
      <protection locked="0"/>
    </xf>
    <xf numFmtId="38" fontId="12" fillId="3" borderId="18" xfId="6" applyNumberFormat="1" applyFont="1" applyFill="1" applyBorder="1" applyAlignment="1" applyProtection="1">
      <alignment horizontal="right"/>
    </xf>
    <xf numFmtId="38" fontId="12" fillId="3" borderId="15" xfId="6" applyNumberFormat="1" applyFont="1" applyFill="1" applyBorder="1" applyAlignment="1" applyProtection="1">
      <alignment horizontal="right"/>
    </xf>
    <xf numFmtId="38" fontId="12" fillId="0" borderId="1" xfId="0" applyNumberFormat="1" applyFont="1" applyBorder="1" applyAlignment="1" applyProtection="1">
      <alignment horizontal="right"/>
      <protection locked="0"/>
    </xf>
    <xf numFmtId="38" fontId="12" fillId="0" borderId="3" xfId="0" applyNumberFormat="1" applyFont="1" applyBorder="1" applyAlignment="1" applyProtection="1">
      <alignment horizontal="right"/>
      <protection locked="0"/>
    </xf>
    <xf numFmtId="38" fontId="12" fillId="0" borderId="9" xfId="0" applyNumberFormat="1" applyFont="1" applyFill="1" applyBorder="1" applyAlignment="1" applyProtection="1">
      <alignment horizontal="right"/>
      <protection locked="0"/>
    </xf>
    <xf numFmtId="38" fontId="12" fillId="0" borderId="9" xfId="0" applyNumberFormat="1" applyFont="1" applyBorder="1" applyAlignment="1" applyProtection="1">
      <alignment horizontal="right"/>
      <protection locked="0"/>
    </xf>
    <xf numFmtId="38" fontId="12" fillId="3" borderId="9" xfId="0" applyNumberFormat="1" applyFont="1" applyFill="1" applyBorder="1" applyAlignment="1" applyProtection="1">
      <alignment horizontal="right"/>
    </xf>
    <xf numFmtId="38" fontId="12" fillId="0" borderId="1" xfId="0" applyNumberFormat="1" applyFont="1" applyFill="1" applyBorder="1" applyAlignment="1" applyProtection="1">
      <alignment horizontal="right"/>
      <protection locked="0"/>
    </xf>
    <xf numFmtId="38" fontId="12" fillId="0" borderId="0" xfId="3" applyNumberFormat="1" applyFont="1" applyBorder="1" applyAlignment="1" applyProtection="1">
      <alignment horizontal="right"/>
      <protection locked="0"/>
    </xf>
    <xf numFmtId="38" fontId="12" fillId="3" borderId="17" xfId="0" applyNumberFormat="1" applyFont="1" applyFill="1" applyBorder="1" applyAlignment="1" applyProtection="1">
      <alignment horizontal="right" wrapText="1"/>
    </xf>
    <xf numFmtId="38" fontId="12" fillId="3" borderId="17" xfId="0" applyNumberFormat="1" applyFont="1" applyFill="1" applyBorder="1" applyAlignment="1" applyProtection="1">
      <alignment wrapText="1"/>
    </xf>
    <xf numFmtId="38" fontId="12" fillId="3" borderId="1" xfId="0" applyNumberFormat="1" applyFont="1" applyFill="1" applyBorder="1" applyAlignment="1" applyProtection="1">
      <alignment wrapText="1"/>
    </xf>
    <xf numFmtId="38" fontId="12" fillId="3" borderId="18" xfId="0" applyNumberFormat="1" applyFont="1" applyFill="1" applyBorder="1" applyAlignment="1" applyProtection="1">
      <alignment wrapText="1"/>
    </xf>
    <xf numFmtId="0" fontId="17" fillId="0" borderId="0" xfId="0" applyFont="1" applyAlignment="1" applyProtection="1">
      <alignment horizontal="left"/>
      <protection locked="0"/>
    </xf>
    <xf numFmtId="0" fontId="30" fillId="0" borderId="0" xfId="0" applyFont="1" applyAlignment="1" applyProtection="1">
      <alignment horizontal="left" vertical="center"/>
    </xf>
    <xf numFmtId="0" fontId="29" fillId="0" borderId="0" xfId="0" applyFont="1" applyAlignment="1" applyProtection="1">
      <alignment horizontal="left" vertical="center" indent="3"/>
    </xf>
    <xf numFmtId="0" fontId="29" fillId="0" borderId="0" xfId="0" applyFont="1" applyProtection="1">
      <protection locked="0"/>
    </xf>
    <xf numFmtId="166" fontId="12" fillId="0" borderId="1" xfId="0" applyNumberFormat="1" applyFont="1" applyBorder="1" applyAlignment="1" applyProtection="1">
      <alignment horizontal="right"/>
      <protection locked="0"/>
    </xf>
    <xf numFmtId="49" fontId="11" fillId="0" borderId="12" xfId="0" applyNumberFormat="1" applyFont="1" applyBorder="1" applyAlignment="1" applyProtection="1">
      <alignment horizontal="center" wrapText="1"/>
      <protection locked="0"/>
    </xf>
    <xf numFmtId="0" fontId="6" fillId="3" borderId="4" xfId="0" applyFont="1" applyFill="1" applyBorder="1" applyAlignment="1" applyProtection="1">
      <alignment horizontal="left" vertical="center" indent="2"/>
    </xf>
    <xf numFmtId="0" fontId="6" fillId="3" borderId="9" xfId="0" applyFont="1" applyFill="1" applyBorder="1" applyAlignment="1" applyProtection="1">
      <alignment horizontal="left" vertical="center" indent="2"/>
    </xf>
    <xf numFmtId="0" fontId="6" fillId="3" borderId="19" xfId="0" applyFont="1" applyFill="1" applyBorder="1" applyAlignment="1" applyProtection="1">
      <alignment horizontal="left" vertical="center" wrapText="1" indent="2"/>
    </xf>
    <xf numFmtId="0" fontId="6" fillId="3" borderId="20" xfId="0" applyFont="1" applyFill="1" applyBorder="1" applyAlignment="1" applyProtection="1">
      <alignment horizontal="left" vertical="center" wrapText="1" indent="2"/>
    </xf>
    <xf numFmtId="38" fontId="12" fillId="3" borderId="20" xfId="0" applyNumberFormat="1" applyFont="1" applyFill="1" applyBorder="1" applyAlignment="1" applyProtection="1">
      <alignment horizontal="right"/>
    </xf>
    <xf numFmtId="0" fontId="6" fillId="3" borderId="21" xfId="0" applyFont="1" applyFill="1" applyBorder="1" applyAlignment="1" applyProtection="1">
      <alignment horizontal="left" vertical="center" indent="2"/>
    </xf>
    <xf numFmtId="0" fontId="6" fillId="3" borderId="22" xfId="0" applyFont="1" applyFill="1" applyBorder="1" applyAlignment="1" applyProtection="1">
      <alignment horizontal="left" vertical="center" indent="2"/>
    </xf>
    <xf numFmtId="38" fontId="12" fillId="3" borderId="22" xfId="0" applyNumberFormat="1" applyFont="1" applyFill="1" applyBorder="1" applyAlignment="1" applyProtection="1">
      <alignment horizontal="right"/>
    </xf>
    <xf numFmtId="0" fontId="16" fillId="3" borderId="19" xfId="0" applyFont="1" applyFill="1" applyBorder="1" applyAlignment="1" applyProtection="1">
      <alignment horizontal="left" vertical="center" indent="2"/>
    </xf>
    <xf numFmtId="0" fontId="3" fillId="3" borderId="20" xfId="0" applyFont="1" applyFill="1" applyBorder="1" applyAlignment="1" applyProtection="1">
      <alignment vertical="center"/>
    </xf>
    <xf numFmtId="38" fontId="12" fillId="3" borderId="15" xfId="0" applyNumberFormat="1" applyFont="1" applyFill="1" applyBorder="1" applyAlignment="1" applyProtection="1">
      <alignment horizontal="right"/>
    </xf>
    <xf numFmtId="0" fontId="2" fillId="3" borderId="20" xfId="3" applyFont="1" applyFill="1" applyBorder="1" applyAlignment="1">
      <alignment horizontal="center" vertical="center"/>
    </xf>
    <xf numFmtId="0" fontId="2" fillId="0" borderId="12" xfId="4" applyFont="1" applyBorder="1" applyAlignment="1">
      <alignment vertical="center"/>
    </xf>
    <xf numFmtId="0" fontId="2" fillId="0" borderId="17" xfId="4" applyFont="1" applyBorder="1" applyAlignment="1">
      <alignment horizontal="center" vertical="center"/>
    </xf>
    <xf numFmtId="0" fontId="2" fillId="3" borderId="20" xfId="4" applyFont="1" applyFill="1" applyBorder="1" applyAlignment="1">
      <alignment horizontal="center" vertical="center"/>
    </xf>
    <xf numFmtId="0" fontId="6" fillId="3" borderId="23" xfId="4" applyFont="1" applyFill="1" applyBorder="1" applyAlignment="1">
      <alignment vertical="center"/>
    </xf>
    <xf numFmtId="0" fontId="8" fillId="0" borderId="12" xfId="5" applyFont="1" applyBorder="1" applyAlignment="1">
      <alignment vertical="center" wrapText="1"/>
    </xf>
    <xf numFmtId="0" fontId="22" fillId="0" borderId="14" xfId="3" applyFont="1" applyBorder="1" applyAlignment="1">
      <alignment horizontal="center" vertical="top" wrapText="1"/>
    </xf>
    <xf numFmtId="0" fontId="2" fillId="3" borderId="20" xfId="5" applyFont="1" applyFill="1" applyBorder="1" applyAlignment="1">
      <alignment horizontal="center" vertical="center" wrapText="1"/>
    </xf>
    <xf numFmtId="0" fontId="2" fillId="3" borderId="20" xfId="0" applyFont="1" applyFill="1" applyBorder="1" applyAlignment="1">
      <alignment horizontal="left" vertical="center"/>
    </xf>
    <xf numFmtId="0" fontId="8" fillId="0" borderId="12" xfId="5" applyFont="1" applyBorder="1" applyAlignment="1">
      <alignment horizontal="left" vertical="center" wrapText="1"/>
    </xf>
    <xf numFmtId="49" fontId="2" fillId="0" borderId="12" xfId="5" applyNumberFormat="1" applyFont="1" applyBorder="1" applyAlignment="1">
      <alignment horizontal="left" vertical="top" wrapText="1"/>
    </xf>
    <xf numFmtId="0" fontId="2" fillId="0" borderId="14" xfId="6" applyFont="1" applyBorder="1" applyAlignment="1">
      <alignment horizontal="center" vertical="center"/>
    </xf>
    <xf numFmtId="0" fontId="2" fillId="3" borderId="20" xfId="5" applyFont="1" applyFill="1" applyBorder="1" applyAlignment="1">
      <alignment horizontal="center" vertical="center"/>
    </xf>
    <xf numFmtId="0" fontId="2" fillId="3" borderId="20" xfId="0" applyFont="1" applyFill="1" applyBorder="1" applyAlignment="1">
      <alignment vertical="center"/>
    </xf>
    <xf numFmtId="0" fontId="21" fillId="3" borderId="20" xfId="0" applyFont="1" applyFill="1" applyBorder="1" applyAlignment="1">
      <alignment horizontal="center" vertical="center"/>
    </xf>
    <xf numFmtId="0" fontId="6" fillId="3" borderId="23" xfId="6" applyFont="1" applyFill="1" applyBorder="1" applyAlignment="1" applyProtection="1">
      <alignment vertical="center"/>
    </xf>
    <xf numFmtId="0" fontId="2" fillId="3" borderId="20" xfId="6" applyFont="1" applyFill="1" applyBorder="1" applyAlignment="1">
      <alignment horizontal="center" vertical="center"/>
    </xf>
    <xf numFmtId="0" fontId="2" fillId="0" borderId="24" xfId="0" applyFont="1" applyBorder="1" applyAlignment="1" applyProtection="1">
      <alignment horizontal="left" vertical="center"/>
    </xf>
    <xf numFmtId="0" fontId="2" fillId="0" borderId="12" xfId="0" applyFont="1" applyBorder="1" applyAlignment="1" applyProtection="1">
      <alignment vertical="top" wrapText="1"/>
    </xf>
    <xf numFmtId="0" fontId="16" fillId="3" borderId="19" xfId="0" applyFont="1" applyFill="1" applyBorder="1" applyAlignment="1" applyProtection="1">
      <alignment horizontal="left" vertical="center" indent="1"/>
    </xf>
    <xf numFmtId="0" fontId="2" fillId="3" borderId="23" xfId="0" applyFont="1" applyFill="1" applyBorder="1" applyAlignment="1" applyProtection="1">
      <alignment vertical="top" wrapText="1"/>
    </xf>
    <xf numFmtId="0" fontId="2" fillId="3" borderId="20" xfId="0" applyFont="1" applyFill="1" applyBorder="1" applyAlignment="1" applyProtection="1">
      <alignment vertical="top" wrapText="1"/>
    </xf>
    <xf numFmtId="0" fontId="2" fillId="0" borderId="14" xfId="0" applyFont="1" applyBorder="1" applyAlignment="1" applyProtection="1">
      <alignment vertical="top" wrapText="1"/>
    </xf>
    <xf numFmtId="0" fontId="16" fillId="3" borderId="19" xfId="0" applyFont="1" applyFill="1" applyBorder="1" applyAlignment="1" applyProtection="1">
      <alignment horizontal="left" vertical="center"/>
    </xf>
    <xf numFmtId="38" fontId="12" fillId="3" borderId="16" xfId="6" applyNumberFormat="1" applyFont="1" applyFill="1" applyBorder="1" applyAlignment="1" applyProtection="1">
      <alignment horizontal="right"/>
    </xf>
    <xf numFmtId="0" fontId="0" fillId="0" borderId="0" xfId="0" applyAlignment="1" applyProtection="1">
      <alignment horizontal="left" vertical="center" indent="2"/>
      <protection locked="0"/>
    </xf>
    <xf numFmtId="0" fontId="2" fillId="0" borderId="0" xfId="0" applyFont="1" applyAlignment="1" applyProtection="1">
      <alignment horizontal="left" vertical="center" indent="2"/>
    </xf>
    <xf numFmtId="0" fontId="6" fillId="4" borderId="8" xfId="3" applyFont="1" applyFill="1" applyBorder="1" applyAlignment="1">
      <alignment vertical="center" wrapText="1"/>
    </xf>
    <xf numFmtId="0" fontId="2" fillId="4" borderId="9" xfId="3" applyFont="1" applyFill="1" applyBorder="1" applyAlignment="1">
      <alignment horizontal="center" wrapText="1"/>
    </xf>
    <xf numFmtId="0" fontId="6" fillId="4" borderId="12" xfId="4" applyFont="1" applyFill="1" applyBorder="1" applyAlignment="1">
      <alignment horizontal="left" vertical="center" wrapText="1"/>
    </xf>
    <xf numFmtId="0" fontId="2" fillId="4" borderId="14" xfId="4" applyFont="1" applyFill="1" applyBorder="1" applyAlignment="1">
      <alignment vertical="center" wrapText="1"/>
    </xf>
    <xf numFmtId="0" fontId="6" fillId="4" borderId="8" xfId="4" applyFont="1" applyFill="1" applyBorder="1" applyAlignment="1">
      <alignment vertical="center" wrapText="1"/>
    </xf>
    <xf numFmtId="0" fontId="2" fillId="4" borderId="9" xfId="4" applyFont="1" applyFill="1" applyBorder="1" applyAlignment="1">
      <alignment horizontal="center" wrapText="1"/>
    </xf>
    <xf numFmtId="0" fontId="6" fillId="4" borderId="8" xfId="5" applyFont="1" applyFill="1" applyBorder="1" applyAlignment="1">
      <alignment horizontal="left" vertical="center" wrapText="1"/>
    </xf>
    <xf numFmtId="0" fontId="2" fillId="4" borderId="9" xfId="5" applyFont="1" applyFill="1" applyBorder="1" applyAlignment="1">
      <alignment horizontal="center" vertical="center" wrapText="1"/>
    </xf>
    <xf numFmtId="0" fontId="6" fillId="4" borderId="12" xfId="5" applyFont="1" applyFill="1" applyBorder="1" applyAlignment="1">
      <alignment horizontal="left" vertical="center" wrapText="1"/>
    </xf>
    <xf numFmtId="0" fontId="2" fillId="4" borderId="17" xfId="5" applyFont="1" applyFill="1" applyBorder="1" applyAlignment="1">
      <alignment horizontal="center" vertical="center" wrapText="1"/>
    </xf>
    <xf numFmtId="0" fontId="2" fillId="5" borderId="8" xfId="5" applyFont="1" applyFill="1" applyBorder="1" applyAlignment="1">
      <alignment vertical="center" wrapText="1"/>
    </xf>
    <xf numFmtId="0" fontId="2" fillId="5" borderId="1" xfId="5" applyFont="1" applyFill="1" applyBorder="1" applyAlignment="1">
      <alignment horizontal="center" vertical="center" wrapText="1"/>
    </xf>
    <xf numFmtId="0" fontId="2" fillId="5" borderId="8" xfId="5" applyFont="1" applyFill="1" applyBorder="1" applyAlignment="1">
      <alignment horizontal="left" vertical="center" wrapText="1"/>
    </xf>
    <xf numFmtId="0" fontId="2" fillId="5" borderId="8" xfId="5" applyFont="1" applyFill="1" applyBorder="1" applyAlignment="1">
      <alignment horizontal="left" vertical="center"/>
    </xf>
    <xf numFmtId="0" fontId="2" fillId="5" borderId="8" xfId="5" applyFont="1" applyFill="1" applyBorder="1" applyAlignment="1">
      <alignment vertical="center"/>
    </xf>
    <xf numFmtId="0" fontId="2" fillId="5" borderId="1" xfId="0" applyFont="1" applyFill="1" applyBorder="1" applyAlignment="1">
      <alignment horizontal="center" vertical="center"/>
    </xf>
    <xf numFmtId="0" fontId="2" fillId="5" borderId="1" xfId="5" applyFont="1" applyFill="1" applyBorder="1" applyAlignment="1">
      <alignment horizontal="centerContinuous" vertical="center"/>
    </xf>
    <xf numFmtId="0" fontId="2" fillId="5" borderId="1" xfId="5" applyFont="1" applyFill="1" applyBorder="1" applyAlignment="1">
      <alignment horizontal="centerContinuous" vertical="center" wrapText="1"/>
    </xf>
    <xf numFmtId="0" fontId="6" fillId="4" borderId="8" xfId="0" applyFont="1" applyFill="1" applyBorder="1" applyAlignment="1">
      <alignment vertical="center"/>
    </xf>
    <xf numFmtId="0" fontId="2" fillId="4" borderId="1" xfId="0" applyFont="1" applyFill="1" applyBorder="1" applyAlignment="1">
      <alignment horizontal="centerContinuous" vertical="center"/>
    </xf>
    <xf numFmtId="0" fontId="6" fillId="4" borderId="8" xfId="6" applyFont="1" applyFill="1" applyBorder="1" applyAlignment="1">
      <alignment vertical="center" wrapText="1"/>
    </xf>
    <xf numFmtId="0" fontId="2" fillId="4" borderId="1" xfId="6" applyFont="1" applyFill="1" applyBorder="1" applyAlignment="1">
      <alignment horizontal="centerContinuous"/>
    </xf>
    <xf numFmtId="0" fontId="2" fillId="5" borderId="24" xfId="0" applyFont="1" applyFill="1" applyBorder="1" applyAlignment="1" applyProtection="1">
      <alignment vertical="top"/>
    </xf>
    <xf numFmtId="0" fontId="2" fillId="5" borderId="9" xfId="0" applyFont="1" applyFill="1" applyBorder="1" applyAlignment="1" applyProtection="1">
      <alignment vertical="top" wrapText="1"/>
    </xf>
    <xf numFmtId="0" fontId="2" fillId="5" borderId="14" xfId="0" applyFont="1" applyFill="1" applyBorder="1" applyAlignment="1" applyProtection="1">
      <alignment horizontal="center" vertical="top" wrapText="1"/>
    </xf>
    <xf numFmtId="0" fontId="6" fillId="4" borderId="4"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4" xfId="0" applyFont="1" applyFill="1" applyBorder="1" applyAlignment="1" applyProtection="1">
      <alignment horizontal="center" vertical="center" wrapText="1"/>
    </xf>
    <xf numFmtId="0" fontId="6" fillId="4" borderId="25" xfId="0" applyFont="1" applyFill="1" applyBorder="1" applyAlignment="1" applyProtection="1">
      <alignment horizontal="left" indent="1"/>
    </xf>
    <xf numFmtId="0" fontId="6" fillId="4" borderId="26" xfId="0" applyFont="1" applyFill="1" applyBorder="1" applyAlignment="1" applyProtection="1">
      <alignment horizontal="left" indent="1"/>
    </xf>
    <xf numFmtId="0" fontId="2" fillId="4" borderId="27" xfId="0" applyFont="1" applyFill="1" applyBorder="1" applyAlignment="1" applyProtection="1">
      <alignment horizontal="center"/>
    </xf>
    <xf numFmtId="0" fontId="6" fillId="4" borderId="4" xfId="0" applyFont="1" applyFill="1" applyBorder="1" applyAlignment="1" applyProtection="1">
      <alignment horizontal="left" indent="1"/>
    </xf>
    <xf numFmtId="0" fontId="6" fillId="4" borderId="8" xfId="0" applyFont="1" applyFill="1" applyBorder="1" applyAlignment="1" applyProtection="1">
      <alignment horizontal="left" indent="1"/>
    </xf>
    <xf numFmtId="0" fontId="2" fillId="4" borderId="9" xfId="0" applyFont="1" applyFill="1" applyBorder="1" applyAlignment="1" applyProtection="1">
      <alignment horizontal="centerContinuous" vertical="center"/>
    </xf>
    <xf numFmtId="0" fontId="2" fillId="4" borderId="9" xfId="0" applyFont="1" applyFill="1" applyBorder="1" applyAlignment="1" applyProtection="1">
      <alignment vertical="center"/>
    </xf>
    <xf numFmtId="0" fontId="14" fillId="0" borderId="0" xfId="0" applyFont="1" applyAlignment="1" applyProtection="1">
      <alignment horizontal="center"/>
    </xf>
    <xf numFmtId="0" fontId="30" fillId="0" borderId="0" xfId="0" applyFont="1" applyAlignment="1" applyProtection="1">
      <alignment vertical="center"/>
      <protection locked="0"/>
    </xf>
    <xf numFmtId="0" fontId="2"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30" fillId="0" borderId="0" xfId="0" applyFont="1" applyAlignment="1" applyProtection="1">
      <alignment horizontal="left" vertical="center"/>
      <protection locked="0"/>
    </xf>
    <xf numFmtId="0" fontId="30" fillId="0" borderId="0" xfId="0" applyFont="1" applyAlignment="1" applyProtection="1">
      <alignment horizontal="left" vertical="center" indent="3"/>
      <protection locked="0"/>
    </xf>
    <xf numFmtId="0" fontId="29" fillId="0" borderId="0" xfId="0" applyFont="1" applyAlignment="1" applyProtection="1">
      <alignment horizontal="left" vertical="center" indent="3"/>
      <protection locked="0"/>
    </xf>
    <xf numFmtId="0" fontId="30" fillId="0" borderId="0" xfId="0" applyFont="1" applyProtection="1">
      <protection locked="0"/>
    </xf>
    <xf numFmtId="0" fontId="13" fillId="0" borderId="0" xfId="0" applyFont="1" applyAlignment="1">
      <alignment horizontal="center" vertical="center"/>
    </xf>
    <xf numFmtId="0" fontId="13" fillId="0" borderId="0" xfId="0" applyFont="1"/>
    <xf numFmtId="0" fontId="13" fillId="0" borderId="0" xfId="0" applyFont="1" applyAlignment="1">
      <alignment horizontal="left" vertical="center" wrapText="1"/>
    </xf>
    <xf numFmtId="0" fontId="13" fillId="0" borderId="0" xfId="0" applyFont="1" applyAlignment="1">
      <alignment horizontal="center"/>
    </xf>
    <xf numFmtId="0" fontId="5" fillId="0" borderId="28" xfId="0" applyFont="1" applyBorder="1" applyAlignment="1">
      <alignment horizontal="center" vertical="top"/>
    </xf>
    <xf numFmtId="38" fontId="5" fillId="0" borderId="29" xfId="0" applyNumberFormat="1" applyFont="1" applyBorder="1" applyAlignment="1">
      <alignment horizontal="center" vertical="top"/>
    </xf>
    <xf numFmtId="38" fontId="5" fillId="0" borderId="28" xfId="0" applyNumberFormat="1" applyFont="1" applyBorder="1" applyAlignment="1">
      <alignment horizontal="center" vertical="top"/>
    </xf>
    <xf numFmtId="38" fontId="5" fillId="0" borderId="30" xfId="0" applyNumberFormat="1" applyFont="1" applyBorder="1" applyAlignment="1">
      <alignment horizontal="center" vertical="top"/>
    </xf>
    <xf numFmtId="0" fontId="13" fillId="0" borderId="30" xfId="0" applyFont="1" applyBorder="1" applyAlignment="1">
      <alignment horizontal="left" vertical="center" wrapText="1"/>
    </xf>
    <xf numFmtId="38" fontId="13" fillId="0" borderId="31" xfId="0" applyNumberFormat="1" applyFont="1" applyBorder="1" applyAlignment="1" applyProtection="1">
      <alignment horizontal="center"/>
      <protection locked="0"/>
    </xf>
    <xf numFmtId="38" fontId="13" fillId="0" borderId="32" xfId="0" applyNumberFormat="1" applyFont="1" applyBorder="1" applyAlignment="1" applyProtection="1">
      <alignment horizontal="center"/>
      <protection locked="0"/>
    </xf>
    <xf numFmtId="0" fontId="13" fillId="0" borderId="0" xfId="0" applyFont="1" applyAlignment="1">
      <alignment horizontal="left" vertical="center" wrapText="1" indent="1"/>
    </xf>
    <xf numFmtId="0" fontId="13" fillId="0" borderId="0" xfId="0" applyFont="1" applyAlignment="1">
      <alignment horizontal="left" indent="1"/>
    </xf>
    <xf numFmtId="0" fontId="32" fillId="0" borderId="0" xfId="0" applyFont="1" applyAlignment="1">
      <alignment horizontal="left" indent="1"/>
    </xf>
    <xf numFmtId="0" fontId="13" fillId="0" borderId="32" xfId="0" applyFont="1" applyBorder="1" applyAlignment="1">
      <alignment horizontal="left" vertical="center" wrapText="1" indent="1"/>
    </xf>
    <xf numFmtId="0" fontId="13" fillId="0" borderId="29" xfId="0" applyFont="1" applyBorder="1" applyAlignment="1">
      <alignment horizontal="left" vertical="center" wrapText="1" indent="1"/>
    </xf>
    <xf numFmtId="0" fontId="13" fillId="0" borderId="0" xfId="0" applyFont="1" applyAlignment="1" applyProtection="1">
      <alignment horizontal="left" vertical="center" wrapText="1" indent="1"/>
      <protection locked="0"/>
    </xf>
    <xf numFmtId="0" fontId="13" fillId="0" borderId="0" xfId="0" applyFont="1" applyAlignment="1" applyProtection="1">
      <alignment horizontal="left" indent="1"/>
      <protection locked="0"/>
    </xf>
    <xf numFmtId="0" fontId="5" fillId="0" borderId="0" xfId="0" applyFont="1" applyAlignment="1" applyProtection="1">
      <alignment vertical="center"/>
    </xf>
    <xf numFmtId="38" fontId="12" fillId="0" borderId="2" xfId="3" applyNumberFormat="1" applyFont="1" applyFill="1" applyBorder="1" applyAlignment="1" applyProtection="1">
      <alignment horizontal="right"/>
      <protection locked="0"/>
    </xf>
    <xf numFmtId="38" fontId="12" fillId="0" borderId="1" xfId="3" applyNumberFormat="1" applyFont="1" applyFill="1" applyBorder="1" applyAlignment="1" applyProtection="1">
      <alignment horizontal="right"/>
      <protection locked="0"/>
    </xf>
    <xf numFmtId="0" fontId="16" fillId="3" borderId="9" xfId="4" applyFont="1" applyFill="1" applyBorder="1" applyAlignment="1">
      <alignment horizontal="center" vertical="center" wrapText="1"/>
    </xf>
    <xf numFmtId="0" fontId="6" fillId="3" borderId="23" xfId="5" applyFont="1" applyFill="1" applyBorder="1" applyAlignment="1">
      <alignment horizontal="left" vertical="center" wrapText="1" indent="2"/>
    </xf>
    <xf numFmtId="0" fontId="6" fillId="3" borderId="23" xfId="5" applyFont="1" applyFill="1" applyBorder="1" applyAlignment="1">
      <alignment horizontal="left" vertical="center" indent="2"/>
    </xf>
    <xf numFmtId="0" fontId="6" fillId="3" borderId="23" xfId="3" applyFont="1" applyFill="1" applyBorder="1" applyAlignment="1">
      <alignment horizontal="left" vertical="center" indent="2"/>
    </xf>
    <xf numFmtId="0" fontId="16" fillId="3" borderId="8" xfId="4" applyFont="1" applyFill="1" applyBorder="1" applyAlignment="1">
      <alignment horizontal="left" vertical="center" wrapText="1" indent="2"/>
    </xf>
    <xf numFmtId="0" fontId="6" fillId="3" borderId="23" xfId="4" applyFont="1" applyFill="1" applyBorder="1" applyAlignment="1">
      <alignment horizontal="left" vertical="center" wrapText="1" indent="2"/>
    </xf>
    <xf numFmtId="38" fontId="12" fillId="0" borderId="2" xfId="4" applyNumberFormat="1" applyFont="1" applyFill="1" applyBorder="1" applyAlignment="1" applyProtection="1">
      <alignment horizontal="right"/>
      <protection locked="0"/>
    </xf>
    <xf numFmtId="38" fontId="12" fillId="6" borderId="1" xfId="4" applyNumberFormat="1" applyFont="1" applyFill="1" applyBorder="1" applyAlignment="1" applyProtection="1">
      <alignment horizontal="right"/>
      <protection locked="0"/>
    </xf>
    <xf numFmtId="0" fontId="16" fillId="0" borderId="7" xfId="3" applyFont="1" applyBorder="1" applyAlignment="1">
      <alignment horizontal="center" vertical="center"/>
    </xf>
    <xf numFmtId="49" fontId="16" fillId="0" borderId="7" xfId="3" applyNumberFormat="1" applyFont="1" applyBorder="1" applyAlignment="1">
      <alignment horizontal="center" vertical="center"/>
    </xf>
    <xf numFmtId="0" fontId="16" fillId="0" borderId="17" xfId="3" applyFont="1" applyBorder="1" applyAlignment="1">
      <alignment horizontal="center" vertical="center" wrapText="1"/>
    </xf>
    <xf numFmtId="49" fontId="16" fillId="0" borderId="2" xfId="3" applyNumberFormat="1" applyFont="1" applyBorder="1" applyAlignment="1">
      <alignment horizontal="center" vertical="center"/>
    </xf>
    <xf numFmtId="49" fontId="16" fillId="0" borderId="2" xfId="3" applyNumberFormat="1" applyFont="1" applyBorder="1" applyAlignment="1">
      <alignment horizontal="center" vertical="center" wrapText="1"/>
    </xf>
    <xf numFmtId="0" fontId="16" fillId="0" borderId="0" xfId="3" applyFont="1" applyBorder="1" applyAlignment="1">
      <alignment horizontal="center" vertical="center" wrapText="1"/>
    </xf>
    <xf numFmtId="0" fontId="2" fillId="0" borderId="9" xfId="4" applyFont="1" applyBorder="1" applyAlignment="1">
      <alignment horizontal="center" vertical="center"/>
    </xf>
    <xf numFmtId="38" fontId="12" fillId="2" borderId="17" xfId="4" applyNumberFormat="1" applyFont="1" applyFill="1" applyBorder="1" applyAlignment="1" applyProtection="1">
      <alignment horizontal="right"/>
    </xf>
    <xf numFmtId="0" fontId="2" fillId="0" borderId="33" xfId="3" applyFont="1" applyBorder="1" applyAlignment="1">
      <alignment horizontal="center" vertical="center"/>
    </xf>
    <xf numFmtId="0" fontId="6" fillId="3" borderId="23" xfId="6" applyFont="1" applyFill="1" applyBorder="1" applyAlignment="1">
      <alignment horizontal="left" vertical="center" indent="2"/>
    </xf>
    <xf numFmtId="0" fontId="2" fillId="0" borderId="8" xfId="6" applyFont="1" applyBorder="1" applyAlignment="1">
      <alignment vertical="center" wrapText="1"/>
    </xf>
    <xf numFmtId="0" fontId="11" fillId="0" borderId="0" xfId="0" applyFont="1" applyAlignment="1" applyProtection="1">
      <alignment horizontal="center" vertical="center"/>
    </xf>
    <xf numFmtId="0" fontId="6" fillId="0" borderId="0" xfId="0" applyFont="1" applyAlignment="1" applyProtection="1">
      <alignment horizontal="left" vertical="center"/>
      <protection locked="0"/>
    </xf>
    <xf numFmtId="0" fontId="12" fillId="0" borderId="0" xfId="0" applyFont="1" applyProtection="1"/>
    <xf numFmtId="0" fontId="33" fillId="0" borderId="0" xfId="0" applyFont="1" applyAlignment="1" applyProtection="1">
      <alignment horizontal="center" vertical="center"/>
      <protection locked="0"/>
    </xf>
    <xf numFmtId="0" fontId="11" fillId="0" borderId="0" xfId="0" applyFont="1" applyAlignment="1" applyProtection="1">
      <alignment horizontal="center"/>
      <protection locked="0"/>
    </xf>
    <xf numFmtId="0" fontId="34" fillId="0" borderId="0" xfId="0" applyFont="1" applyAlignment="1" applyProtection="1">
      <alignment horizontal="center"/>
      <protection locked="0"/>
    </xf>
    <xf numFmtId="0" fontId="34" fillId="0" borderId="0" xfId="0" applyFont="1" applyAlignment="1" applyProtection="1">
      <alignment horizontal="center" vertical="center"/>
      <protection locked="0"/>
    </xf>
    <xf numFmtId="0" fontId="6" fillId="0" borderId="12" xfId="6" applyFont="1" applyBorder="1" applyAlignment="1" applyProtection="1">
      <alignment vertical="center"/>
      <protection locked="0"/>
    </xf>
    <xf numFmtId="38" fontId="12" fillId="2" borderId="17" xfId="4" applyNumberFormat="1" applyFont="1" applyFill="1" applyBorder="1" applyAlignment="1" applyProtection="1">
      <alignment horizontal="right"/>
      <protection locked="0"/>
    </xf>
    <xf numFmtId="38" fontId="12" fillId="6" borderId="15" xfId="4" applyNumberFormat="1" applyFont="1" applyFill="1" applyBorder="1" applyAlignment="1" applyProtection="1">
      <alignment horizontal="right"/>
    </xf>
    <xf numFmtId="38" fontId="16" fillId="0" borderId="4" xfId="0" applyNumberFormat="1" applyFont="1" applyBorder="1" applyAlignment="1" applyProtection="1">
      <alignment vertical="center"/>
    </xf>
    <xf numFmtId="0" fontId="0" fillId="0" borderId="9" xfId="0" applyBorder="1" applyAlignment="1">
      <alignment vertical="center"/>
    </xf>
    <xf numFmtId="0" fontId="13" fillId="0" borderId="0" xfId="1" applyFont="1" applyBorder="1" applyAlignment="1" applyProtection="1">
      <alignment horizontal="right" vertical="center"/>
    </xf>
    <xf numFmtId="0" fontId="13" fillId="0" borderId="0" xfId="0" applyFont="1" applyAlignment="1">
      <alignment horizontal="right" vertical="center"/>
    </xf>
    <xf numFmtId="38" fontId="12" fillId="7" borderId="17" xfId="0" applyNumberFormat="1" applyFont="1" applyFill="1" applyBorder="1" applyAlignment="1" applyProtection="1">
      <alignment horizontal="right" wrapText="1"/>
    </xf>
    <xf numFmtId="38" fontId="12" fillId="3" borderId="16" xfId="0" applyNumberFormat="1" applyFont="1" applyFill="1" applyBorder="1" applyAlignment="1" applyProtection="1">
      <alignment vertical="center" wrapText="1"/>
    </xf>
    <xf numFmtId="38" fontId="12" fillId="7" borderId="16" xfId="0" applyNumberFormat="1" applyFont="1" applyFill="1" applyBorder="1" applyAlignment="1" applyProtection="1">
      <alignment vertical="center" wrapText="1"/>
    </xf>
    <xf numFmtId="0" fontId="3" fillId="0" borderId="0" xfId="0" applyFont="1" applyAlignment="1" applyProtection="1">
      <alignment horizontal="center" vertical="center"/>
    </xf>
    <xf numFmtId="165" fontId="17" fillId="0" borderId="0" xfId="0" applyNumberFormat="1" applyFont="1" applyBorder="1" applyAlignment="1" applyProtection="1"/>
    <xf numFmtId="0" fontId="16" fillId="0" borderId="4" xfId="0" applyFont="1" applyBorder="1" applyAlignment="1" applyProtection="1">
      <alignment vertical="center"/>
    </xf>
    <xf numFmtId="0" fontId="0" fillId="0" borderId="9" xfId="0" applyBorder="1" applyAlignment="1" applyProtection="1">
      <alignment vertical="center"/>
    </xf>
    <xf numFmtId="38" fontId="12" fillId="0" borderId="1" xfId="0" applyNumberFormat="1" applyFont="1" applyFill="1" applyBorder="1" applyAlignment="1" applyProtection="1">
      <alignment horizontal="right"/>
    </xf>
    <xf numFmtId="0" fontId="13" fillId="0" borderId="0" xfId="0" applyFont="1" applyBorder="1" applyAlignment="1" applyProtection="1"/>
    <xf numFmtId="0" fontId="2" fillId="0" borderId="34" xfId="0" applyFont="1" applyBorder="1" applyAlignment="1" applyProtection="1">
      <alignment horizontal="center" vertical="center"/>
      <protection locked="0"/>
    </xf>
    <xf numFmtId="10" fontId="12" fillId="0" borderId="1" xfId="0" applyNumberFormat="1" applyFont="1" applyFill="1" applyBorder="1" applyAlignment="1" applyProtection="1">
      <alignment horizontal="right" vertical="center"/>
    </xf>
    <xf numFmtId="0" fontId="7" fillId="0" borderId="0" xfId="0" applyFont="1" applyProtection="1"/>
    <xf numFmtId="0" fontId="35" fillId="0" borderId="0" xfId="2"/>
    <xf numFmtId="0" fontId="9" fillId="0" borderId="35" xfId="2" applyFont="1" applyBorder="1" applyAlignment="1" applyProtection="1">
      <alignment horizontal="center"/>
      <protection locked="0"/>
    </xf>
    <xf numFmtId="0" fontId="9" fillId="0" borderId="36" xfId="2" applyFont="1" applyBorder="1" applyAlignment="1" applyProtection="1">
      <alignment horizontal="center"/>
      <protection locked="0"/>
    </xf>
    <xf numFmtId="0" fontId="2" fillId="0" borderId="0" xfId="2" applyFont="1" applyProtection="1">
      <protection locked="0"/>
    </xf>
    <xf numFmtId="0" fontId="2" fillId="0" borderId="37" xfId="2" applyFont="1" applyBorder="1" applyProtection="1">
      <protection locked="0"/>
    </xf>
    <xf numFmtId="0" fontId="35" fillId="0" borderId="0" xfId="2" applyProtection="1">
      <protection locked="0"/>
    </xf>
    <xf numFmtId="0" fontId="35" fillId="0" borderId="0" xfId="2" applyAlignment="1" applyProtection="1">
      <alignment horizontal="left" vertical="center" indent="2"/>
      <protection locked="0"/>
    </xf>
    <xf numFmtId="0" fontId="6" fillId="0" borderId="0" xfId="2" applyFont="1" applyAlignment="1">
      <alignment horizontal="center" vertical="center"/>
    </xf>
    <xf numFmtId="0" fontId="29" fillId="0" borderId="0" xfId="2" applyFont="1" applyProtection="1">
      <protection locked="0"/>
    </xf>
    <xf numFmtId="0" fontId="2" fillId="0" borderId="0" xfId="2" applyFont="1" applyAlignment="1">
      <alignment horizontal="right" vertical="top"/>
    </xf>
    <xf numFmtId="0" fontId="25" fillId="0" borderId="0" xfId="2" applyFont="1"/>
    <xf numFmtId="0" fontId="12" fillId="0" borderId="0" xfId="2" applyFont="1"/>
    <xf numFmtId="0" fontId="11" fillId="0" borderId="0" xfId="2" applyFont="1" applyAlignment="1">
      <alignment horizontal="left" vertical="center"/>
    </xf>
    <xf numFmtId="0" fontId="12" fillId="0" borderId="0" xfId="2" applyFont="1" applyAlignment="1">
      <alignment horizontal="right" vertical="top"/>
    </xf>
    <xf numFmtId="165" fontId="11" fillId="0" borderId="0" xfId="2" applyNumberFormat="1" applyFont="1" applyAlignment="1">
      <alignment horizontal="left" vertical="center"/>
    </xf>
    <xf numFmtId="0" fontId="2" fillId="0" borderId="39" xfId="2" applyFont="1" applyBorder="1" applyAlignment="1">
      <alignment horizontal="left" vertical="center"/>
    </xf>
    <xf numFmtId="0" fontId="2" fillId="0" borderId="0" xfId="2" applyFont="1" applyBorder="1" applyAlignment="1">
      <alignment horizontal="left" vertical="center"/>
    </xf>
    <xf numFmtId="0" fontId="2" fillId="0" borderId="39" xfId="2" applyFont="1" applyBorder="1"/>
    <xf numFmtId="0" fontId="2" fillId="0" borderId="39" xfId="2" applyFont="1" applyBorder="1" applyAlignment="1">
      <alignment horizontal="left" textRotation="180"/>
    </xf>
    <xf numFmtId="0" fontId="6" fillId="0" borderId="40" xfId="2" applyFont="1" applyBorder="1" applyAlignment="1">
      <alignment horizontal="left" wrapText="1"/>
    </xf>
    <xf numFmtId="165" fontId="6" fillId="0" borderId="0" xfId="2" applyNumberFormat="1" applyFont="1" applyBorder="1" applyAlignment="1">
      <alignment horizontal="left" vertical="center" indent="1"/>
    </xf>
    <xf numFmtId="165" fontId="6" fillId="0" borderId="40" xfId="2" applyNumberFormat="1" applyFont="1" applyBorder="1" applyAlignment="1">
      <alignment horizontal="left"/>
    </xf>
    <xf numFmtId="0" fontId="2" fillId="0" borderId="40" xfId="2" applyFont="1" applyBorder="1" applyAlignment="1">
      <alignment horizontal="left" textRotation="180"/>
    </xf>
    <xf numFmtId="0" fontId="2" fillId="0" borderId="40" xfId="2" applyFont="1" applyBorder="1"/>
    <xf numFmtId="0" fontId="9" fillId="0" borderId="41" xfId="2" applyFont="1" applyBorder="1" applyAlignment="1">
      <alignment horizontal="center"/>
    </xf>
    <xf numFmtId="0" fontId="9" fillId="0" borderId="42" xfId="2" applyFont="1" applyBorder="1" applyAlignment="1">
      <alignment horizontal="center"/>
    </xf>
    <xf numFmtId="0" fontId="9" fillId="0" borderId="2" xfId="2" applyFont="1" applyBorder="1" applyAlignment="1">
      <alignment horizontal="center"/>
    </xf>
    <xf numFmtId="0" fontId="9" fillId="0" borderId="43" xfId="2" applyFont="1" applyBorder="1" applyAlignment="1">
      <alignment horizontal="center"/>
    </xf>
    <xf numFmtId="0" fontId="2" fillId="0" borderId="44" xfId="2" applyFont="1" applyBorder="1" applyProtection="1">
      <protection locked="0"/>
    </xf>
    <xf numFmtId="0" fontId="2" fillId="0" borderId="0" xfId="2" applyFont="1" applyBorder="1" applyProtection="1">
      <protection locked="0"/>
    </xf>
    <xf numFmtId="0" fontId="2" fillId="0" borderId="2" xfId="2" applyFont="1" applyBorder="1" applyProtection="1">
      <protection locked="0"/>
    </xf>
    <xf numFmtId="0" fontId="2" fillId="0" borderId="44" xfId="2" applyFont="1" applyBorder="1" applyAlignment="1" applyProtection="1">
      <alignment horizontal="left" vertical="center" indent="1"/>
      <protection locked="0"/>
    </xf>
    <xf numFmtId="0" fontId="2" fillId="0" borderId="0" xfId="2" applyFont="1" applyBorder="1" applyAlignment="1" applyProtection="1">
      <alignment horizontal="left" indent="1"/>
      <protection locked="0"/>
    </xf>
    <xf numFmtId="0" fontId="9" fillId="0" borderId="0" xfId="2" applyFont="1" applyBorder="1" applyAlignment="1" applyProtection="1">
      <alignment horizontal="left"/>
      <protection locked="0"/>
    </xf>
    <xf numFmtId="49" fontId="2" fillId="0" borderId="44" xfId="2" applyNumberFormat="1" applyFont="1" applyBorder="1" applyAlignment="1" applyProtection="1">
      <alignment horizontal="left" vertical="center" indent="1"/>
      <protection locked="0"/>
    </xf>
    <xf numFmtId="49" fontId="2" fillId="0" borderId="0" xfId="2" applyNumberFormat="1" applyFont="1" applyBorder="1" applyAlignment="1" applyProtection="1">
      <alignment horizontal="left" indent="1"/>
      <protection locked="0"/>
    </xf>
    <xf numFmtId="0" fontId="2" fillId="0" borderId="45" xfId="2" applyFont="1" applyBorder="1" applyAlignment="1" applyProtection="1">
      <alignment horizontal="left" vertical="center" indent="1"/>
      <protection locked="0"/>
    </xf>
    <xf numFmtId="0" fontId="2" fillId="0" borderId="46" xfId="2" applyFont="1" applyBorder="1" applyAlignment="1" applyProtection="1">
      <alignment horizontal="left" indent="1"/>
      <protection locked="0"/>
    </xf>
    <xf numFmtId="0" fontId="2" fillId="0" borderId="18" xfId="2" applyFont="1" applyBorder="1" applyProtection="1">
      <protection locked="0"/>
    </xf>
    <xf numFmtId="0" fontId="2" fillId="0" borderId="0" xfId="2" applyFont="1" applyBorder="1" applyAlignment="1" applyProtection="1">
      <alignment horizontal="left" vertical="center" indent="1"/>
      <protection locked="0"/>
    </xf>
    <xf numFmtId="0" fontId="6" fillId="0" borderId="0" xfId="2" applyFont="1" applyBorder="1" applyAlignment="1">
      <alignment horizontal="center" vertical="center"/>
    </xf>
    <xf numFmtId="0" fontId="2" fillId="0" borderId="0" xfId="2" applyFont="1" applyBorder="1" applyAlignment="1">
      <alignment horizontal="center" vertical="center"/>
    </xf>
    <xf numFmtId="0" fontId="2" fillId="0" borderId="5" xfId="2" applyFont="1" applyBorder="1"/>
    <xf numFmtId="0" fontId="2" fillId="0" borderId="44" xfId="2" applyFont="1" applyBorder="1" applyAlignment="1"/>
    <xf numFmtId="0" fontId="2" fillId="0" borderId="2" xfId="2" applyFont="1" applyBorder="1" applyAlignment="1"/>
    <xf numFmtId="0" fontId="2" fillId="0" borderId="5" xfId="2" applyFont="1" applyBorder="1" applyAlignment="1"/>
    <xf numFmtId="49" fontId="2" fillId="0" borderId="44" xfId="2" applyNumberFormat="1" applyFont="1" applyBorder="1" applyAlignment="1" applyProtection="1">
      <alignment horizontal="left"/>
      <protection locked="0"/>
    </xf>
    <xf numFmtId="49" fontId="2" fillId="0" borderId="2" xfId="2" applyNumberFormat="1" applyFont="1" applyBorder="1" applyAlignment="1" applyProtection="1">
      <alignment horizontal="left"/>
      <protection locked="0"/>
    </xf>
    <xf numFmtId="0" fontId="9" fillId="0" borderId="2" xfId="2" applyFont="1" applyBorder="1" applyAlignment="1">
      <alignment horizontal="left"/>
    </xf>
    <xf numFmtId="49" fontId="2" fillId="0" borderId="45" xfId="2" applyNumberFormat="1" applyFont="1" applyBorder="1" applyAlignment="1" applyProtection="1">
      <alignment horizontal="left"/>
      <protection locked="0"/>
    </xf>
    <xf numFmtId="49" fontId="2" fillId="0" borderId="18" xfId="2" applyNumberFormat="1" applyFont="1" applyBorder="1" applyAlignment="1" applyProtection="1">
      <alignment horizontal="left"/>
      <protection locked="0"/>
    </xf>
    <xf numFmtId="0" fontId="2" fillId="0" borderId="18" xfId="2" applyFont="1" applyBorder="1" applyAlignment="1"/>
    <xf numFmtId="49" fontId="2" fillId="0" borderId="47" xfId="2" applyNumberFormat="1" applyFont="1" applyBorder="1" applyAlignment="1" applyProtection="1">
      <alignment horizontal="left"/>
      <protection locked="0"/>
    </xf>
    <xf numFmtId="0" fontId="2" fillId="0" borderId="47" xfId="2" applyFont="1" applyBorder="1" applyAlignment="1"/>
    <xf numFmtId="0" fontId="2" fillId="0" borderId="0" xfId="2" applyFont="1" applyAlignment="1"/>
    <xf numFmtId="0" fontId="35" fillId="0" borderId="24" xfId="2" applyBorder="1" applyProtection="1">
      <protection locked="0"/>
    </xf>
    <xf numFmtId="4" fontId="9" fillId="0" borderId="52" xfId="2" applyNumberFormat="1" applyFont="1" applyBorder="1" applyAlignment="1" applyProtection="1">
      <alignment horizontal="center" vertical="center"/>
      <protection locked="0"/>
    </xf>
    <xf numFmtId="0" fontId="9" fillId="0" borderId="55" xfId="2" applyFont="1" applyBorder="1" applyAlignment="1" applyProtection="1">
      <alignment horizontal="center" vertical="center"/>
      <protection locked="0"/>
    </xf>
    <xf numFmtId="0" fontId="2" fillId="0" borderId="56" xfId="2" applyFont="1" applyBorder="1" applyAlignment="1" applyProtection="1">
      <alignment horizontal="left" vertical="center" indent="1"/>
      <protection locked="0"/>
    </xf>
    <xf numFmtId="0" fontId="2" fillId="0" borderId="57" xfId="2" applyFont="1" applyBorder="1" applyAlignment="1" applyProtection="1">
      <alignment horizontal="left" vertical="center" indent="1"/>
      <protection locked="0"/>
    </xf>
    <xf numFmtId="38" fontId="2" fillId="0" borderId="1" xfId="0" applyNumberFormat="1" applyFont="1" applyFill="1" applyBorder="1" applyAlignment="1" applyProtection="1">
      <alignment horizontal="right" vertical="center" wrapText="1"/>
    </xf>
    <xf numFmtId="0" fontId="7" fillId="0" borderId="0" xfId="0" applyFont="1" applyAlignment="1" applyProtection="1">
      <alignment horizontal="center" vertical="center"/>
    </xf>
    <xf numFmtId="0" fontId="2" fillId="0" borderId="44" xfId="2" applyFont="1" applyBorder="1" applyAlignment="1">
      <alignment horizontal="left"/>
    </xf>
    <xf numFmtId="168" fontId="2" fillId="0" borderId="38" xfId="2" applyNumberFormat="1" applyFont="1" applyBorder="1" applyProtection="1">
      <protection locked="0"/>
    </xf>
    <xf numFmtId="168" fontId="35" fillId="0" borderId="48" xfId="2" applyNumberFormat="1" applyBorder="1" applyProtection="1">
      <protection locked="0"/>
    </xf>
    <xf numFmtId="0" fontId="2" fillId="0" borderId="24" xfId="2" applyFont="1" applyBorder="1" applyProtection="1">
      <protection locked="0"/>
    </xf>
    <xf numFmtId="168" fontId="2" fillId="0" borderId="48" xfId="2" applyNumberFormat="1" applyFont="1" applyBorder="1" applyProtection="1">
      <protection locked="0"/>
    </xf>
    <xf numFmtId="168" fontId="2" fillId="0" borderId="53" xfId="2" applyNumberFormat="1" applyFont="1" applyBorder="1" applyAlignment="1" applyProtection="1">
      <protection locked="0"/>
    </xf>
    <xf numFmtId="168" fontId="2" fillId="0" borderId="54" xfId="2" applyNumberFormat="1" applyFont="1" applyBorder="1" applyAlignment="1" applyProtection="1">
      <protection locked="0"/>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6" fillId="0" borderId="4"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17" fillId="0" borderId="8" xfId="0" applyFont="1" applyBorder="1" applyAlignment="1" applyProtection="1">
      <alignment horizontal="left" indent="1"/>
      <protection locked="0"/>
    </xf>
    <xf numFmtId="0" fontId="13" fillId="0" borderId="8" xfId="0" applyFont="1" applyBorder="1" applyAlignment="1" applyProtection="1">
      <alignment horizontal="left" indent="1"/>
      <protection locked="0"/>
    </xf>
    <xf numFmtId="165" fontId="17" fillId="0" borderId="8" xfId="0" applyNumberFormat="1" applyFont="1" applyBorder="1" applyAlignment="1" applyProtection="1">
      <alignment horizontal="left" indent="1"/>
      <protection locked="0"/>
    </xf>
    <xf numFmtId="0" fontId="13" fillId="0" borderId="8" xfId="0" applyFont="1" applyBorder="1" applyAlignment="1" applyProtection="1">
      <alignment horizontal="left"/>
      <protection locked="0"/>
    </xf>
    <xf numFmtId="0" fontId="3" fillId="0" borderId="4" xfId="0" applyFont="1" applyBorder="1" applyAlignment="1" applyProtection="1">
      <alignment vertical="center" wrapText="1"/>
    </xf>
    <xf numFmtId="0" fontId="0" fillId="0" borderId="9" xfId="0" applyBorder="1" applyAlignment="1">
      <alignment vertical="center" wrapText="1"/>
    </xf>
    <xf numFmtId="0" fontId="11" fillId="0" borderId="12" xfId="2" applyFont="1" applyBorder="1" applyAlignment="1" applyProtection="1">
      <alignment horizontal="center" wrapText="1"/>
      <protection locked="0"/>
    </xf>
    <xf numFmtId="0" fontId="16" fillId="0" borderId="4" xfId="0" applyFont="1" applyBorder="1" applyAlignment="1" applyProtection="1">
      <alignment horizontal="left" vertical="center" wrapText="1"/>
    </xf>
    <xf numFmtId="0" fontId="0" fillId="0" borderId="9" xfId="0" applyBorder="1" applyAlignment="1">
      <alignment horizontal="left" vertical="center" wrapText="1"/>
    </xf>
    <xf numFmtId="0" fontId="11" fillId="0" borderId="0" xfId="0" applyFont="1" applyAlignment="1" applyProtection="1">
      <alignment horizontal="center"/>
    </xf>
    <xf numFmtId="0" fontId="34" fillId="0" borderId="0" xfId="0" applyFont="1" applyAlignment="1" applyProtection="1">
      <alignment horizontal="center"/>
    </xf>
    <xf numFmtId="0" fontId="2" fillId="0" borderId="0" xfId="0" applyFont="1" applyAlignment="1" applyProtection="1">
      <alignment horizontal="center" vertical="center"/>
    </xf>
    <xf numFmtId="0" fontId="0" fillId="0" borderId="0" xfId="0" applyAlignment="1">
      <alignment horizontal="center" vertical="center"/>
    </xf>
    <xf numFmtId="167" fontId="34" fillId="0" borderId="0" xfId="0" applyNumberFormat="1" applyFont="1" applyAlignment="1" applyProtection="1">
      <alignment horizontal="center" vertical="center"/>
      <protection locked="0"/>
    </xf>
    <xf numFmtId="167" fontId="0" fillId="0" borderId="0" xfId="0" applyNumberFormat="1" applyAlignment="1">
      <alignment horizontal="center" vertical="center"/>
    </xf>
    <xf numFmtId="0" fontId="6" fillId="0" borderId="4" xfId="0" applyFont="1" applyBorder="1" applyAlignment="1" applyProtection="1">
      <alignment horizontal="left" vertical="center"/>
    </xf>
    <xf numFmtId="0" fontId="0" fillId="0" borderId="9" xfId="0" applyBorder="1" applyAlignment="1">
      <alignment horizontal="left" vertical="center"/>
    </xf>
    <xf numFmtId="0" fontId="3" fillId="0" borderId="49" xfId="0" applyFont="1" applyBorder="1" applyAlignment="1">
      <alignment horizontal="left" vertical="center" wrapText="1"/>
    </xf>
    <xf numFmtId="0" fontId="0" fillId="0" borderId="50" xfId="0" applyBorder="1" applyAlignment="1">
      <alignment horizontal="left" vertical="center" wrapText="1"/>
    </xf>
    <xf numFmtId="0" fontId="11" fillId="0" borderId="0" xfId="0" applyFont="1" applyAlignment="1" applyProtection="1">
      <alignment horizontal="center" vertical="center"/>
      <protection locked="0"/>
    </xf>
    <xf numFmtId="0" fontId="2" fillId="3" borderId="23" xfId="6" applyFont="1" applyFill="1" applyBorder="1" applyAlignment="1">
      <alignment vertical="center" wrapText="1"/>
    </xf>
    <xf numFmtId="0" fontId="2" fillId="3" borderId="20" xfId="0" applyFont="1" applyFill="1" applyBorder="1" applyAlignment="1">
      <alignment vertical="center" wrapText="1"/>
    </xf>
    <xf numFmtId="0" fontId="33"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3" borderId="21" xfId="0" applyFont="1" applyFill="1" applyBorder="1" applyAlignment="1" applyProtection="1">
      <alignment horizontal="left" vertical="center" wrapText="1" indent="1"/>
    </xf>
    <xf numFmtId="0" fontId="0" fillId="3" borderId="51" xfId="0" applyFill="1" applyBorder="1" applyAlignment="1">
      <alignment horizontal="left" wrapText="1" indent="1"/>
    </xf>
    <xf numFmtId="0" fontId="0" fillId="3" borderId="22" xfId="0" applyFill="1" applyBorder="1" applyAlignment="1">
      <alignment horizontal="left" wrapText="1" indent="1"/>
    </xf>
    <xf numFmtId="0" fontId="11" fillId="0" borderId="12" xfId="0" applyFont="1" applyBorder="1" applyAlignment="1" applyProtection="1">
      <alignment horizontal="center" wrapText="1"/>
      <protection locked="0"/>
    </xf>
    <xf numFmtId="49" fontId="11" fillId="0" borderId="12" xfId="0" applyNumberFormat="1" applyFont="1" applyBorder="1" applyAlignment="1" applyProtection="1">
      <alignment horizontal="center"/>
      <protection locked="0"/>
    </xf>
    <xf numFmtId="0" fontId="2" fillId="0" borderId="0" xfId="0" applyFont="1" applyAlignment="1" applyProtection="1">
      <alignment horizontal="left" vertical="center" wrapText="1"/>
    </xf>
    <xf numFmtId="0" fontId="5" fillId="0" borderId="6" xfId="0" applyFont="1" applyBorder="1" applyAlignment="1" applyProtection="1">
      <alignment horizontal="center" vertical="top"/>
    </xf>
    <xf numFmtId="0" fontId="0" fillId="0" borderId="6" xfId="0" applyBorder="1" applyAlignment="1" applyProtection="1">
      <alignment horizontal="center" vertical="top"/>
    </xf>
    <xf numFmtId="0" fontId="11" fillId="0" borderId="12" xfId="0" applyFont="1" applyBorder="1" applyAlignment="1" applyProtection="1">
      <alignment horizontal="center" shrinkToFit="1"/>
      <protection locked="0"/>
    </xf>
    <xf numFmtId="0" fontId="3" fillId="0" borderId="0" xfId="0" applyFont="1" applyAlignment="1" applyProtection="1">
      <alignment horizontal="left" vertical="center" wrapText="1"/>
    </xf>
    <xf numFmtId="0" fontId="2" fillId="5" borderId="4" xfId="0" applyFont="1" applyFill="1" applyBorder="1" applyAlignment="1" applyProtection="1">
      <alignment horizontal="left" vertical="center" wrapText="1"/>
    </xf>
    <xf numFmtId="0" fontId="7" fillId="0" borderId="40" xfId="2" applyFont="1" applyBorder="1" applyAlignment="1">
      <alignment horizontal="left" vertical="center"/>
    </xf>
    <xf numFmtId="0" fontId="9" fillId="0" borderId="40" xfId="2" applyFont="1" applyBorder="1" applyAlignment="1">
      <alignment horizontal="left"/>
    </xf>
    <xf numFmtId="0" fontId="7" fillId="0" borderId="0" xfId="2" applyFont="1" applyBorder="1" applyAlignment="1">
      <alignment horizontal="left" vertical="center"/>
    </xf>
    <xf numFmtId="0" fontId="6" fillId="0" borderId="0" xfId="2" applyFont="1" applyAlignment="1">
      <alignment horizontal="center" vertical="center"/>
    </xf>
    <xf numFmtId="0" fontId="26" fillId="0" borderId="0" xfId="2" applyFont="1" applyAlignment="1" applyProtection="1">
      <alignment horizontal="left" vertical="center"/>
      <protection locked="0"/>
    </xf>
    <xf numFmtId="0" fontId="35" fillId="0" borderId="0" xfId="2" applyAlignment="1">
      <alignment horizontal="left" vertical="center"/>
    </xf>
    <xf numFmtId="0" fontId="26" fillId="0" borderId="0" xfId="0" applyFont="1" applyAlignment="1" applyProtection="1">
      <alignment horizontal="left" vertical="center"/>
      <protection locked="0"/>
    </xf>
    <xf numFmtId="0" fontId="0" fillId="0" borderId="0" xfId="0" applyAlignment="1">
      <alignment horizontal="left" vertical="center"/>
    </xf>
    <xf numFmtId="0" fontId="11" fillId="0" borderId="0" xfId="0" applyFont="1" applyAlignment="1">
      <alignment horizontal="center" vertical="center" wrapText="1"/>
    </xf>
    <xf numFmtId="0" fontId="34" fillId="0" borderId="0" xfId="0" applyFont="1" applyAlignment="1">
      <alignment horizontal="center" vertical="center" wrapText="1"/>
    </xf>
    <xf numFmtId="0" fontId="32" fillId="0" borderId="0" xfId="0" applyFont="1" applyAlignment="1">
      <alignment horizontal="left" vertical="center" wrapText="1" indent="1"/>
    </xf>
    <xf numFmtId="0" fontId="13" fillId="0" borderId="0" xfId="0" applyFont="1" applyAlignment="1">
      <alignment horizontal="left" vertical="center" wrapText="1" indent="1"/>
    </xf>
    <xf numFmtId="0" fontId="31" fillId="0" borderId="0" xfId="0" applyFont="1" applyAlignment="1">
      <alignment horizontal="left" vertical="center" wrapText="1" indent="1"/>
    </xf>
  </cellXfs>
  <cellStyles count="7">
    <cellStyle name="Hyperlink" xfId="1" builtinId="8"/>
    <cellStyle name="Normal" xfId="0" builtinId="0"/>
    <cellStyle name="Normal 2" xfId="2"/>
    <cellStyle name="Normal_AFRPG3" xfId="3"/>
    <cellStyle name="Normal_AFRPG5" xfId="4"/>
    <cellStyle name="Normal_AFRPG7" xfId="5"/>
    <cellStyle name="Normal_AFRPG8"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000000"/>
      <rgbColor rgb="00993366"/>
      <rgbColor rgb="00FFFFCC"/>
      <rgbColor rgb="00CCFFFF"/>
      <rgbColor rgb="00660066"/>
      <rgbColor rgb="00FF8080"/>
      <rgbColor rgb="000066CC"/>
      <rgbColor rgb="00CCCCFF"/>
      <rgbColor rgb="00DDDDDD"/>
      <rgbColor rgb="00FF00FF"/>
      <rgbColor rgb="00FFFF00"/>
      <rgbColor rgb="0000FFFF"/>
      <rgbColor rgb="00800080"/>
      <rgbColor rgb="00800000"/>
      <rgbColor rgb="00008080"/>
      <rgbColor rgb="000000FF"/>
      <rgbColor rgb="0000CCFF"/>
      <rgbColor rgb="00CCFFFF"/>
      <rgbColor rgb="00E1FFE1"/>
      <rgbColor rgb="00FFFFCC"/>
      <rgbColor rgb="0099CCFF"/>
      <rgbColor rgb="00CCFFFF"/>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9</xdr:row>
      <xdr:rowOff>0</xdr:rowOff>
    </xdr:to>
    <xdr:sp macro="" textlink="">
      <xdr:nvSpPr>
        <xdr:cNvPr id="3097" name="Text 20"/>
        <xdr:cNvSpPr txBox="1">
          <a:spLocks noChangeArrowheads="1"/>
        </xdr:cNvSpPr>
      </xdr:nvSpPr>
      <xdr:spPr bwMode="auto">
        <a:xfrm>
          <a:off x="0" y="1524000"/>
          <a:ext cx="0" cy="1524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17415" name="Text 20"/>
        <xdr:cNvSpPr txBox="1">
          <a:spLocks noChangeArrowheads="1"/>
        </xdr:cNvSpPr>
      </xdr:nvSpPr>
      <xdr:spPr bwMode="auto">
        <a:xfrm>
          <a:off x="0" y="457200"/>
          <a:ext cx="0" cy="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53"/>
  <sheetViews>
    <sheetView showGridLines="0" tabSelected="1" zoomScaleNormal="100" workbookViewId="0">
      <selection activeCell="B4" sqref="B4"/>
    </sheetView>
  </sheetViews>
  <sheetFormatPr defaultColWidth="9.140625" defaultRowHeight="11.25"/>
  <cols>
    <col min="1" max="1" width="1.85546875" style="5" customWidth="1"/>
    <col min="2" max="2" width="32" style="5" customWidth="1"/>
    <col min="3" max="3" width="16.5703125" style="5" customWidth="1"/>
    <col min="4" max="4" width="19.7109375" style="5" customWidth="1"/>
    <col min="5" max="5" width="2.85546875" style="5" customWidth="1"/>
    <col min="6" max="6" width="18.85546875" style="5" customWidth="1"/>
    <col min="7" max="7" width="28.5703125" style="5" customWidth="1"/>
    <col min="8" max="8" width="19.7109375" style="5" customWidth="1"/>
    <col min="9" max="9" width="2.140625" style="5" customWidth="1"/>
    <col min="10" max="10" width="5.42578125" style="5" customWidth="1"/>
    <col min="11" max="11" width="9.140625" style="5"/>
    <col min="12" max="12" width="6.7109375" style="5" customWidth="1"/>
    <col min="13" max="16384" width="9.140625" style="5"/>
  </cols>
  <sheetData>
    <row r="1" spans="1:12" ht="12.75">
      <c r="A1" s="230" t="s">
        <v>126</v>
      </c>
      <c r="B1" s="231"/>
      <c r="C1" s="231"/>
      <c r="G1" s="230" t="s">
        <v>188</v>
      </c>
      <c r="H1" s="231"/>
    </row>
    <row r="2" spans="1:12" ht="12.75">
      <c r="A2" s="230" t="s">
        <v>112</v>
      </c>
      <c r="B2" s="232"/>
      <c r="C2" s="233"/>
      <c r="D2" s="373" t="s">
        <v>190</v>
      </c>
      <c r="E2" s="373"/>
      <c r="F2" s="373"/>
      <c r="G2" s="235" t="s">
        <v>189</v>
      </c>
      <c r="H2" s="236"/>
      <c r="I2" s="17"/>
      <c r="J2" s="17"/>
      <c r="K2" s="17"/>
      <c r="L2" s="17"/>
    </row>
    <row r="3" spans="1:12" ht="17.25" customHeight="1">
      <c r="A3" s="234" t="s">
        <v>111</v>
      </c>
      <c r="B3" s="234"/>
      <c r="C3" s="279"/>
      <c r="D3" s="374" t="s">
        <v>191</v>
      </c>
      <c r="E3" s="374"/>
      <c r="F3" s="374"/>
      <c r="G3" s="7"/>
      <c r="H3" s="152"/>
      <c r="I3" s="17"/>
      <c r="J3" s="17"/>
      <c r="K3" s="17"/>
      <c r="L3" s="17"/>
    </row>
    <row r="4" spans="1:12" ht="10.5" customHeight="1">
      <c r="D4" s="374" t="s">
        <v>192</v>
      </c>
      <c r="E4" s="374"/>
      <c r="F4" s="374"/>
      <c r="K4" s="229"/>
      <c r="L4" s="229"/>
    </row>
    <row r="5" spans="1:12" ht="15">
      <c r="A5" s="386" t="s">
        <v>176</v>
      </c>
      <c r="B5" s="387"/>
      <c r="C5" s="387"/>
      <c r="D5" s="387"/>
      <c r="E5" s="387"/>
      <c r="F5" s="387"/>
      <c r="G5" s="387"/>
      <c r="H5" s="387"/>
      <c r="I5" s="387"/>
      <c r="J5" s="387"/>
      <c r="K5" s="229"/>
      <c r="L5" s="229"/>
    </row>
    <row r="6" spans="1:12" ht="15">
      <c r="A6" s="282"/>
      <c r="B6" s="283"/>
      <c r="D6" s="390">
        <v>42551</v>
      </c>
      <c r="E6" s="391"/>
      <c r="F6" s="391"/>
      <c r="G6" s="284"/>
      <c r="H6" s="283"/>
      <c r="I6" s="283"/>
      <c r="J6" s="283"/>
      <c r="K6" s="229"/>
      <c r="L6" s="229"/>
    </row>
    <row r="7" spans="1:12" ht="13.5" customHeight="1">
      <c r="A7" s="388" t="s">
        <v>114</v>
      </c>
      <c r="B7" s="389"/>
      <c r="C7" s="389"/>
      <c r="D7" s="389"/>
      <c r="E7" s="389"/>
      <c r="F7" s="389"/>
      <c r="G7" s="389"/>
      <c r="H7" s="389"/>
      <c r="I7" s="389"/>
      <c r="J7" s="389"/>
      <c r="K7" s="17"/>
      <c r="L7" s="17"/>
    </row>
    <row r="8" spans="1:12" ht="6.75" customHeight="1">
      <c r="B8" s="17"/>
      <c r="C8" s="17"/>
      <c r="D8" s="17"/>
      <c r="E8" s="17"/>
      <c r="F8" s="17"/>
      <c r="G8" s="17"/>
      <c r="H8" s="17"/>
      <c r="I8" s="17"/>
      <c r="J8" s="17"/>
      <c r="K8" s="17"/>
      <c r="L8" s="17"/>
    </row>
    <row r="9" spans="1:12" ht="12">
      <c r="B9" s="70" t="s">
        <v>166</v>
      </c>
      <c r="C9" s="383" t="s">
        <v>207</v>
      </c>
      <c r="D9" s="383"/>
      <c r="E9" s="383"/>
      <c r="F9" s="383"/>
      <c r="G9" s="3"/>
      <c r="H9" s="365" t="s">
        <v>187</v>
      </c>
      <c r="I9" s="17"/>
      <c r="J9" s="17"/>
      <c r="K9" s="17"/>
      <c r="L9" s="17"/>
    </row>
    <row r="10" spans="1:12" ht="12.75">
      <c r="B10" s="70" t="s">
        <v>88</v>
      </c>
      <c r="C10" s="379" t="s">
        <v>208</v>
      </c>
      <c r="D10" s="379"/>
      <c r="E10" s="379"/>
      <c r="F10" s="380"/>
      <c r="G10" s="71"/>
      <c r="H10" s="295" t="s">
        <v>184</v>
      </c>
      <c r="I10" s="301" t="s">
        <v>209</v>
      </c>
      <c r="J10" s="296"/>
      <c r="K10" s="300"/>
      <c r="L10" s="17"/>
    </row>
    <row r="11" spans="1:12" ht="12.75">
      <c r="B11" s="70" t="s">
        <v>89</v>
      </c>
      <c r="C11" s="377" t="s">
        <v>210</v>
      </c>
      <c r="D11" s="378"/>
      <c r="E11" s="378"/>
      <c r="F11" s="378"/>
      <c r="G11" s="291"/>
      <c r="H11" s="295" t="s">
        <v>185</v>
      </c>
      <c r="I11" s="301"/>
      <c r="J11" s="17"/>
      <c r="K11" s="17"/>
      <c r="L11" s="17"/>
    </row>
    <row r="12" spans="1:12" ht="12.75">
      <c r="B12" s="70" t="s">
        <v>90</v>
      </c>
      <c r="C12" s="377" t="s">
        <v>211</v>
      </c>
      <c r="D12" s="377"/>
      <c r="E12" s="377"/>
      <c r="F12" s="378"/>
      <c r="G12" s="290"/>
      <c r="H12" s="295" t="s">
        <v>186</v>
      </c>
      <c r="I12" s="301"/>
    </row>
    <row r="13" spans="1:12" ht="12.75">
      <c r="A13" s="1"/>
      <c r="B13" s="70" t="s">
        <v>193</v>
      </c>
      <c r="C13" s="377" t="s">
        <v>212</v>
      </c>
      <c r="D13" s="377"/>
      <c r="E13" s="377"/>
      <c r="F13" s="378"/>
      <c r="G13" s="1"/>
    </row>
    <row r="14" spans="1:12" ht="4.5" customHeight="1">
      <c r="A14" s="1"/>
      <c r="B14" s="6"/>
    </row>
    <row r="15" spans="1:12" ht="12">
      <c r="A15" s="1"/>
      <c r="B15" s="59" t="s">
        <v>99</v>
      </c>
      <c r="C15" s="51"/>
      <c r="H15" s="4"/>
      <c r="I15" s="4"/>
    </row>
    <row r="16" spans="1:12" ht="36.4" customHeight="1">
      <c r="A16" s="1"/>
      <c r="B16" s="394" t="s">
        <v>96</v>
      </c>
      <c r="C16" s="395"/>
      <c r="D16" s="395"/>
      <c r="E16" s="73"/>
      <c r="F16" s="74"/>
      <c r="G16" s="74"/>
      <c r="H16" s="74"/>
      <c r="I16" s="63"/>
      <c r="J16" s="63"/>
      <c r="K16" s="58"/>
    </row>
    <row r="17" spans="1:12" ht="17.100000000000001" customHeight="1">
      <c r="A17" s="1"/>
      <c r="B17" s="75" t="s">
        <v>97</v>
      </c>
      <c r="C17" s="76"/>
      <c r="D17" s="77"/>
      <c r="E17" s="7"/>
      <c r="F17" s="7"/>
      <c r="G17" s="7"/>
      <c r="H17" s="8"/>
      <c r="I17" s="8"/>
    </row>
    <row r="18" spans="1:12" ht="3.75" customHeight="1">
      <c r="A18" s="1"/>
      <c r="B18" s="76"/>
      <c r="C18" s="76"/>
      <c r="D18" s="78"/>
      <c r="E18" s="7"/>
      <c r="F18" s="7"/>
      <c r="G18" s="7"/>
      <c r="H18" s="8"/>
      <c r="I18" s="8"/>
    </row>
    <row r="19" spans="1:12" ht="12.75">
      <c r="B19" s="219" t="s">
        <v>80</v>
      </c>
      <c r="C19" s="220"/>
      <c r="D19" s="221" t="s">
        <v>87</v>
      </c>
      <c r="E19" s="9"/>
      <c r="F19" s="392" t="s">
        <v>53</v>
      </c>
      <c r="G19" s="393"/>
      <c r="H19" s="139">
        <v>11</v>
      </c>
      <c r="I19" s="15"/>
    </row>
    <row r="20" spans="1:12" ht="12">
      <c r="B20" s="56" t="s">
        <v>137</v>
      </c>
      <c r="C20" s="57"/>
      <c r="D20" s="139"/>
      <c r="E20" s="10"/>
      <c r="F20" s="68" t="s">
        <v>54</v>
      </c>
      <c r="G20" s="69"/>
      <c r="H20" s="139">
        <v>3</v>
      </c>
      <c r="I20" s="19"/>
    </row>
    <row r="21" spans="1:12" ht="12.75">
      <c r="B21" s="56" t="s">
        <v>71</v>
      </c>
      <c r="C21" s="52"/>
      <c r="D21" s="140">
        <v>26346</v>
      </c>
      <c r="E21" s="8"/>
      <c r="F21" s="392" t="s">
        <v>169</v>
      </c>
      <c r="G21" s="393"/>
      <c r="H21" s="141">
        <v>679.21</v>
      </c>
      <c r="I21" s="20"/>
    </row>
    <row r="22" spans="1:12" ht="13.5" customHeight="1">
      <c r="B22" s="381" t="s">
        <v>138</v>
      </c>
      <c r="C22" s="382"/>
      <c r="D22" s="139">
        <v>10824163</v>
      </c>
      <c r="E22" s="16"/>
      <c r="F22" s="225" t="s">
        <v>52</v>
      </c>
      <c r="G22" s="226"/>
      <c r="H22" s="227"/>
      <c r="I22" s="20"/>
    </row>
    <row r="23" spans="1:12" ht="12.75">
      <c r="B23" s="381" t="s">
        <v>139</v>
      </c>
      <c r="C23" s="382"/>
      <c r="D23" s="139"/>
      <c r="F23" s="11" t="s">
        <v>55</v>
      </c>
      <c r="G23" s="62"/>
      <c r="H23" s="139">
        <v>54</v>
      </c>
      <c r="I23" s="1"/>
      <c r="L23" s="21"/>
    </row>
    <row r="24" spans="1:12" ht="12">
      <c r="B24" s="56" t="s">
        <v>140</v>
      </c>
      <c r="C24" s="57"/>
      <c r="D24" s="139">
        <v>3678781</v>
      </c>
      <c r="E24" s="1"/>
      <c r="F24" s="12" t="s">
        <v>56</v>
      </c>
      <c r="G24" s="66"/>
      <c r="H24" s="139">
        <v>1</v>
      </c>
      <c r="I24" s="1"/>
      <c r="L24" s="21"/>
    </row>
    <row r="25" spans="1:12" ht="12">
      <c r="B25" s="56" t="s">
        <v>79</v>
      </c>
      <c r="C25" s="57"/>
      <c r="D25" s="139"/>
      <c r="E25" s="1"/>
      <c r="F25" s="225" t="s">
        <v>51</v>
      </c>
      <c r="G25" s="226"/>
      <c r="H25" s="227"/>
      <c r="I25" s="1"/>
      <c r="L25" s="21"/>
    </row>
    <row r="26" spans="1:12" ht="12.75" thickBot="1">
      <c r="B26" s="164" t="s">
        <v>115</v>
      </c>
      <c r="C26" s="165"/>
      <c r="D26" s="166">
        <f>SUM(D20:D25)</f>
        <v>14529290</v>
      </c>
      <c r="E26" s="13"/>
      <c r="F26" s="11" t="s">
        <v>55</v>
      </c>
      <c r="G26" s="62"/>
      <c r="H26" s="139">
        <v>35</v>
      </c>
    </row>
    <row r="27" spans="1:12" ht="14.1" customHeight="1" thickTop="1" thickBot="1">
      <c r="F27" s="12" t="s">
        <v>56</v>
      </c>
      <c r="G27" s="66"/>
      <c r="H27" s="139">
        <v>19</v>
      </c>
      <c r="I27" s="1"/>
      <c r="J27" s="16"/>
      <c r="K27" s="114"/>
    </row>
    <row r="28" spans="1:12" ht="13.5" customHeight="1" thickTop="1">
      <c r="B28" s="222" t="s">
        <v>98</v>
      </c>
      <c r="C28" s="223"/>
      <c r="D28" s="224"/>
      <c r="E28" s="13"/>
      <c r="F28" s="225" t="s">
        <v>103</v>
      </c>
      <c r="G28" s="226"/>
      <c r="H28" s="228"/>
      <c r="I28" s="1"/>
      <c r="J28" s="64"/>
      <c r="K28" s="18"/>
    </row>
    <row r="29" spans="1:12" ht="12">
      <c r="B29" s="11" t="s">
        <v>57</v>
      </c>
      <c r="C29" s="62"/>
      <c r="D29" s="142">
        <v>59</v>
      </c>
      <c r="F29" s="11" t="s">
        <v>3</v>
      </c>
      <c r="G29" s="62"/>
      <c r="H29" s="154">
        <v>1.5582</v>
      </c>
      <c r="I29" s="3"/>
      <c r="J29" s="79"/>
      <c r="K29" s="18"/>
    </row>
    <row r="30" spans="1:12" ht="14.1" customHeight="1">
      <c r="B30" s="11" t="s">
        <v>58</v>
      </c>
      <c r="C30" s="62"/>
      <c r="D30" s="142">
        <v>57</v>
      </c>
      <c r="F30" s="2" t="s">
        <v>43</v>
      </c>
      <c r="G30" s="2"/>
      <c r="H30" s="154">
        <v>0.23899999999999999</v>
      </c>
      <c r="I30" s="3"/>
      <c r="J30" s="1"/>
      <c r="K30" s="18"/>
    </row>
    <row r="31" spans="1:12" ht="12">
      <c r="B31" s="11" t="s">
        <v>59</v>
      </c>
      <c r="C31" s="62"/>
      <c r="D31" s="142">
        <v>52</v>
      </c>
      <c r="F31" s="65" t="s">
        <v>170</v>
      </c>
      <c r="G31" s="67"/>
      <c r="H31" s="154">
        <v>0.34360000000000002</v>
      </c>
      <c r="I31" s="1"/>
      <c r="J31" s="1"/>
      <c r="K31" s="81"/>
    </row>
    <row r="32" spans="1:12" ht="12">
      <c r="B32" s="11" t="s">
        <v>60</v>
      </c>
      <c r="C32" s="62"/>
      <c r="D32" s="142">
        <v>50</v>
      </c>
      <c r="F32" s="11" t="s">
        <v>4</v>
      </c>
      <c r="G32" s="62"/>
      <c r="H32" s="154">
        <v>0.1148</v>
      </c>
      <c r="I32" s="22"/>
      <c r="J32" s="1"/>
      <c r="K32" s="80"/>
    </row>
    <row r="33" spans="2:12" ht="12">
      <c r="B33" s="11" t="s">
        <v>61</v>
      </c>
      <c r="C33" s="62"/>
      <c r="D33" s="142">
        <v>59</v>
      </c>
      <c r="F33" s="11" t="s">
        <v>45</v>
      </c>
      <c r="G33" s="62"/>
      <c r="H33" s="154">
        <v>0.28120000000000001</v>
      </c>
      <c r="I33" s="3"/>
      <c r="J33" s="1"/>
      <c r="K33" s="80"/>
    </row>
    <row r="34" spans="2:12" ht="12">
      <c r="B34" s="11" t="s">
        <v>62</v>
      </c>
      <c r="C34" s="62"/>
      <c r="D34" s="142">
        <v>56</v>
      </c>
      <c r="F34" s="11" t="s">
        <v>46</v>
      </c>
      <c r="G34" s="62"/>
      <c r="H34" s="154"/>
      <c r="I34" s="3"/>
      <c r="J34" s="1"/>
      <c r="K34" s="80"/>
    </row>
    <row r="35" spans="2:12" ht="14.1" customHeight="1">
      <c r="B35" s="11" t="s">
        <v>63</v>
      </c>
      <c r="C35" s="62"/>
      <c r="D35" s="142">
        <v>75</v>
      </c>
      <c r="F35" s="11" t="s">
        <v>44</v>
      </c>
      <c r="G35" s="62"/>
      <c r="H35" s="154">
        <v>4.7800000000000002E-2</v>
      </c>
      <c r="I35" s="3"/>
      <c r="J35" s="1"/>
      <c r="K35" s="1"/>
    </row>
    <row r="36" spans="2:12" ht="12">
      <c r="B36" s="11" t="s">
        <v>64</v>
      </c>
      <c r="C36" s="62"/>
      <c r="D36" s="142">
        <v>71</v>
      </c>
      <c r="F36" s="2" t="s">
        <v>47</v>
      </c>
      <c r="G36" s="2"/>
      <c r="H36" s="154">
        <v>4.7800000000000002E-2</v>
      </c>
      <c r="I36" s="22"/>
      <c r="J36" s="64"/>
    </row>
    <row r="37" spans="2:12" ht="12">
      <c r="B37" s="11" t="s">
        <v>65</v>
      </c>
      <c r="C37" s="62"/>
      <c r="D37" s="142">
        <v>68</v>
      </c>
      <c r="F37" s="65" t="s">
        <v>5</v>
      </c>
      <c r="G37" s="67"/>
      <c r="H37" s="154">
        <v>0.30649999999999999</v>
      </c>
      <c r="I37" s="3"/>
      <c r="J37" s="79"/>
      <c r="K37" s="23"/>
    </row>
    <row r="38" spans="2:12" ht="12">
      <c r="B38" s="11" t="s">
        <v>66</v>
      </c>
      <c r="C38" s="62"/>
      <c r="D38" s="142">
        <v>57</v>
      </c>
      <c r="F38" s="11" t="s">
        <v>167</v>
      </c>
      <c r="G38" s="62"/>
      <c r="H38" s="154"/>
      <c r="I38" s="3"/>
      <c r="J38" s="1"/>
      <c r="K38" s="18"/>
    </row>
    <row r="39" spans="2:12" ht="12">
      <c r="B39" s="11" t="s">
        <v>74</v>
      </c>
      <c r="C39" s="62"/>
      <c r="D39" s="142">
        <v>143</v>
      </c>
      <c r="F39" s="11" t="s">
        <v>48</v>
      </c>
      <c r="G39" s="62"/>
      <c r="H39" s="154">
        <v>1.9199999999999998E-2</v>
      </c>
      <c r="I39" s="1"/>
      <c r="J39" s="1"/>
      <c r="K39" s="18"/>
    </row>
    <row r="40" spans="2:12" ht="12">
      <c r="B40" s="156" t="s">
        <v>116</v>
      </c>
      <c r="C40" s="157"/>
      <c r="D40" s="143">
        <f>SUM(D29:D39)</f>
        <v>747</v>
      </c>
      <c r="F40" s="11" t="s">
        <v>6</v>
      </c>
      <c r="G40" s="62"/>
      <c r="H40" s="154">
        <v>4.7800000000000002E-2</v>
      </c>
      <c r="I40" s="22"/>
      <c r="J40" s="1"/>
      <c r="K40" s="81"/>
    </row>
    <row r="41" spans="2:12" ht="12">
      <c r="B41" s="60" t="s">
        <v>67</v>
      </c>
      <c r="C41" s="53"/>
      <c r="D41" s="142">
        <v>0</v>
      </c>
      <c r="F41" s="65" t="s">
        <v>7</v>
      </c>
      <c r="G41" s="67"/>
      <c r="H41" s="154"/>
      <c r="I41" s="1"/>
      <c r="J41" s="1"/>
      <c r="K41" s="80"/>
    </row>
    <row r="42" spans="2:12" ht="12">
      <c r="B42" s="60" t="s">
        <v>68</v>
      </c>
      <c r="C42" s="53"/>
      <c r="D42" s="142">
        <v>0</v>
      </c>
      <c r="F42" s="11" t="s">
        <v>7</v>
      </c>
      <c r="G42" s="62"/>
      <c r="H42" s="154"/>
      <c r="I42" s="24"/>
      <c r="J42" s="1"/>
      <c r="K42" s="80"/>
    </row>
    <row r="43" spans="2:12" ht="12.75">
      <c r="B43" s="60" t="s">
        <v>69</v>
      </c>
      <c r="C43" s="53"/>
      <c r="D43" s="142">
        <v>0</v>
      </c>
      <c r="F43" s="288" t="s">
        <v>168</v>
      </c>
      <c r="G43" s="289"/>
      <c r="H43" s="144">
        <v>106706415</v>
      </c>
      <c r="I43" s="14"/>
      <c r="J43" s="1"/>
      <c r="K43" s="80"/>
      <c r="L43" s="18"/>
    </row>
    <row r="44" spans="2:12" ht="12.75">
      <c r="B44" s="61" t="s">
        <v>70</v>
      </c>
      <c r="C44" s="54"/>
      <c r="D44" s="142">
        <v>0</v>
      </c>
      <c r="F44" s="288" t="s">
        <v>72</v>
      </c>
      <c r="G44" s="289"/>
      <c r="H44" s="299">
        <f>(H43/H21)</f>
        <v>157103.71608191868</v>
      </c>
      <c r="I44" s="24"/>
      <c r="J44" s="91" t="str">
        <f>MID(C10,10,1)</f>
        <v>5</v>
      </c>
      <c r="K44" s="1"/>
      <c r="L44" s="18"/>
    </row>
    <row r="45" spans="2:12" ht="12.75">
      <c r="B45" s="60" t="s">
        <v>73</v>
      </c>
      <c r="C45" s="53"/>
      <c r="D45" s="142">
        <v>0</v>
      </c>
      <c r="F45" s="297" t="s">
        <v>183</v>
      </c>
      <c r="G45" s="298"/>
      <c r="H45" s="364">
        <f>IF(I10="x",H43*0.069,IF(I11="x",H43*0.069,IF(I12="x",H43*0.138,"Please Check District Type")))</f>
        <v>7362742.6350000007</v>
      </c>
      <c r="I45" s="25"/>
      <c r="J45" s="91">
        <f>IF(J44="2",(H43*1.38),(H43*0.069))</f>
        <v>7362742.6350000007</v>
      </c>
    </row>
    <row r="46" spans="2:12" ht="13.5" thickBot="1">
      <c r="B46" s="158" t="s">
        <v>117</v>
      </c>
      <c r="C46" s="159"/>
      <c r="D46" s="160">
        <f>SUM(D41:D45)</f>
        <v>0</v>
      </c>
      <c r="F46" s="375" t="s">
        <v>195</v>
      </c>
      <c r="G46" s="376"/>
      <c r="H46" s="144">
        <v>5301924</v>
      </c>
      <c r="J46" s="92"/>
    </row>
    <row r="47" spans="2:12" ht="14.25" thickTop="1" thickBot="1">
      <c r="B47" s="161" t="s">
        <v>118</v>
      </c>
      <c r="C47" s="162"/>
      <c r="D47" s="163">
        <f>SUM(D40,D46)</f>
        <v>747</v>
      </c>
      <c r="F47" s="384" t="s">
        <v>182</v>
      </c>
      <c r="G47" s="385"/>
      <c r="H47" s="302">
        <f>(H46/H45)</f>
        <v>0.72010176952219374</v>
      </c>
      <c r="I47" s="26"/>
      <c r="L47" s="26"/>
    </row>
    <row r="48" spans="2:12" ht="12" thickTop="1">
      <c r="C48" s="55"/>
    </row>
    <row r="49" spans="2:12" ht="9.6" customHeight="1">
      <c r="B49" s="55" t="s">
        <v>194</v>
      </c>
      <c r="I49" s="27"/>
      <c r="L49" s="27"/>
    </row>
    <row r="50" spans="2:12" ht="10.35" customHeight="1">
      <c r="B50" s="256"/>
    </row>
    <row r="51" spans="2:12" ht="9.9499999999999993" customHeight="1"/>
    <row r="52" spans="2:12" ht="9.9499999999999993" customHeight="1"/>
    <row r="53" spans="2:12" ht="17.25" customHeight="1"/>
  </sheetData>
  <sheetProtection sheet="1" objects="1" scenarios="1"/>
  <mergeCells count="19">
    <mergeCell ref="F47:G47"/>
    <mergeCell ref="A5:J5"/>
    <mergeCell ref="A7:J7"/>
    <mergeCell ref="D6:F6"/>
    <mergeCell ref="C12:F12"/>
    <mergeCell ref="C13:F13"/>
    <mergeCell ref="B22:C22"/>
    <mergeCell ref="F21:G21"/>
    <mergeCell ref="F19:G19"/>
    <mergeCell ref="B16:D16"/>
    <mergeCell ref="D2:F2"/>
    <mergeCell ref="D3:F3"/>
    <mergeCell ref="D4:F4"/>
    <mergeCell ref="F46:G46"/>
    <mergeCell ref="C11:F11"/>
    <mergeCell ref="C10:F10"/>
    <mergeCell ref="B23:C23"/>
    <mergeCell ref="C9:D9"/>
    <mergeCell ref="E9:F9"/>
  </mergeCells>
  <phoneticPr fontId="2" type="noConversion"/>
  <printOptions headings="1"/>
  <pageMargins left="0.35" right="0.25" top="0.43" bottom="0.21" header="0.22" footer="0.17"/>
  <pageSetup scale="88" orientation="landscape" useFirstPageNumber="1" r:id="rId1"/>
  <headerFooter alignWithMargins="0">
    <oddHeader>&amp;L&amp;8Page &amp;P&amp;R&amp;8Page &amp;P</oddHeader>
  </headerFooter>
  <legacyDrawing r:id="rId2"/>
  <controls>
    <control shapeId="13314" r:id="rId3" name="CheckBox1"/>
  </controls>
</worksheet>
</file>

<file path=xl/worksheets/sheet2.xml><?xml version="1.0" encoding="utf-8"?>
<worksheet xmlns="http://schemas.openxmlformats.org/spreadsheetml/2006/main" xmlns:r="http://schemas.openxmlformats.org/officeDocument/2006/relationships">
  <sheetPr codeName="Sheet4"/>
  <dimension ref="A1:K35"/>
  <sheetViews>
    <sheetView showGridLines="0" workbookViewId="0">
      <pane ySplit="5" topLeftCell="A6" activePane="bottomLeft" state="frozenSplit"/>
      <selection activeCell="D22" sqref="D22"/>
      <selection pane="bottomLeft" activeCell="A35" sqref="A35"/>
    </sheetView>
  </sheetViews>
  <sheetFormatPr defaultColWidth="8.7109375" defaultRowHeight="11.25"/>
  <cols>
    <col min="1" max="1" width="32.7109375" style="30" customWidth="1"/>
    <col min="2" max="2" width="4.5703125" style="30" customWidth="1"/>
    <col min="3" max="9" width="13.7109375" style="30" customWidth="1"/>
    <col min="10" max="11" width="13.7109375" style="50" customWidth="1"/>
    <col min="12" max="12" width="3.28515625" style="30" customWidth="1"/>
    <col min="13" max="13" width="4.42578125" style="30" customWidth="1"/>
    <col min="14" max="14" width="6.28515625" style="30" customWidth="1"/>
    <col min="15" max="16384" width="8.7109375" style="30"/>
  </cols>
  <sheetData>
    <row r="1" spans="1:11" ht="12">
      <c r="A1" s="373" t="s">
        <v>179</v>
      </c>
      <c r="B1" s="373"/>
      <c r="C1" s="373"/>
      <c r="D1" s="373"/>
      <c r="E1" s="373"/>
      <c r="F1" s="373"/>
      <c r="G1" s="373"/>
      <c r="H1" s="373"/>
      <c r="I1" s="373"/>
      <c r="J1" s="373"/>
      <c r="K1" s="373"/>
    </row>
    <row r="2" spans="1:11" ht="12">
      <c r="A2" s="396" t="s">
        <v>196</v>
      </c>
      <c r="B2" s="396"/>
      <c r="C2" s="396"/>
      <c r="D2" s="396"/>
      <c r="E2" s="396"/>
      <c r="F2" s="396"/>
      <c r="G2" s="396"/>
      <c r="H2" s="396"/>
      <c r="I2" s="396"/>
      <c r="J2" s="396"/>
      <c r="K2" s="396"/>
    </row>
    <row r="3" spans="1:11" ht="12">
      <c r="A3" s="278"/>
      <c r="B3" s="278"/>
      <c r="C3" s="278"/>
      <c r="D3" s="278"/>
      <c r="E3" s="278"/>
      <c r="F3" s="278"/>
      <c r="G3" s="278"/>
      <c r="H3" s="278"/>
      <c r="I3" s="278"/>
      <c r="J3" s="278"/>
      <c r="K3" s="278"/>
    </row>
    <row r="4" spans="1:11" ht="11.45" customHeight="1">
      <c r="A4" s="28"/>
      <c r="B4" s="267"/>
      <c r="C4" s="268" t="s">
        <v>30</v>
      </c>
      <c r="D4" s="268" t="s">
        <v>31</v>
      </c>
      <c r="E4" s="268" t="s">
        <v>32</v>
      </c>
      <c r="F4" s="268" t="s">
        <v>33</v>
      </c>
      <c r="G4" s="268" t="s">
        <v>34</v>
      </c>
      <c r="H4" s="268" t="s">
        <v>35</v>
      </c>
      <c r="I4" s="268" t="s">
        <v>36</v>
      </c>
      <c r="J4" s="268" t="s">
        <v>37</v>
      </c>
      <c r="K4" s="268" t="s">
        <v>38</v>
      </c>
    </row>
    <row r="5" spans="1:11" ht="33.75">
      <c r="A5" s="272" t="s">
        <v>1</v>
      </c>
      <c r="B5" s="269" t="s">
        <v>158</v>
      </c>
      <c r="C5" s="270" t="s">
        <v>10</v>
      </c>
      <c r="D5" s="271" t="s">
        <v>50</v>
      </c>
      <c r="E5" s="270" t="s">
        <v>141</v>
      </c>
      <c r="F5" s="270" t="s">
        <v>11</v>
      </c>
      <c r="G5" s="271" t="s">
        <v>40</v>
      </c>
      <c r="H5" s="271" t="s">
        <v>142</v>
      </c>
      <c r="I5" s="270" t="s">
        <v>41</v>
      </c>
      <c r="J5" s="270" t="s">
        <v>143</v>
      </c>
      <c r="K5" s="271" t="s">
        <v>42</v>
      </c>
    </row>
    <row r="6" spans="1:11" s="33" customFormat="1" ht="13.5" customHeight="1">
      <c r="A6" s="194" t="s">
        <v>29</v>
      </c>
      <c r="B6" s="195"/>
      <c r="C6" s="31"/>
      <c r="D6" s="32"/>
      <c r="E6" s="32"/>
      <c r="F6" s="32"/>
      <c r="G6" s="32"/>
      <c r="H6" s="32"/>
      <c r="I6" s="32"/>
      <c r="J6" s="32"/>
      <c r="K6" s="32"/>
    </row>
    <row r="7" spans="1:11" s="36" customFormat="1" ht="13.9" customHeight="1">
      <c r="A7" s="34" t="s">
        <v>144</v>
      </c>
      <c r="B7" s="35" t="s">
        <v>0</v>
      </c>
      <c r="C7" s="115">
        <v>506506</v>
      </c>
      <c r="D7" s="115">
        <v>35606</v>
      </c>
      <c r="E7" s="115">
        <v>19249</v>
      </c>
      <c r="F7" s="115">
        <v>235850</v>
      </c>
      <c r="G7" s="115">
        <v>194864</v>
      </c>
      <c r="H7" s="115"/>
      <c r="I7" s="115">
        <v>79889</v>
      </c>
      <c r="J7" s="115">
        <v>85073</v>
      </c>
      <c r="K7" s="115">
        <v>3720856</v>
      </c>
    </row>
    <row r="8" spans="1:11" s="36" customFormat="1" ht="12">
      <c r="A8" s="34" t="s">
        <v>15</v>
      </c>
      <c r="B8" s="40">
        <v>120</v>
      </c>
      <c r="C8" s="115"/>
      <c r="D8" s="115"/>
      <c r="E8" s="115"/>
      <c r="F8" s="115"/>
      <c r="G8" s="115"/>
      <c r="H8" s="115"/>
      <c r="I8" s="115">
        <v>1964600</v>
      </c>
      <c r="J8" s="115"/>
      <c r="K8" s="116"/>
    </row>
    <row r="9" spans="1:11" s="36" customFormat="1" ht="12">
      <c r="A9" s="37" t="s">
        <v>127</v>
      </c>
      <c r="B9" s="38">
        <v>130</v>
      </c>
      <c r="C9" s="115"/>
      <c r="D9" s="115"/>
      <c r="E9" s="115"/>
      <c r="F9" s="115"/>
      <c r="G9" s="115"/>
      <c r="H9" s="115"/>
      <c r="I9" s="115"/>
      <c r="J9" s="115"/>
      <c r="K9" s="116"/>
    </row>
    <row r="10" spans="1:11" s="36" customFormat="1" ht="12">
      <c r="A10" s="37" t="s">
        <v>145</v>
      </c>
      <c r="B10" s="38">
        <v>140</v>
      </c>
      <c r="C10" s="115"/>
      <c r="D10" s="115"/>
      <c r="E10" s="257"/>
      <c r="F10" s="115"/>
      <c r="G10" s="145"/>
      <c r="H10" s="115"/>
      <c r="I10" s="144"/>
      <c r="J10" s="258"/>
      <c r="K10" s="258"/>
    </row>
    <row r="11" spans="1:11" s="36" customFormat="1" ht="12">
      <c r="A11" s="37" t="s">
        <v>146</v>
      </c>
      <c r="B11" s="38">
        <v>150</v>
      </c>
      <c r="C11" s="257"/>
      <c r="D11" s="115"/>
      <c r="E11" s="258"/>
      <c r="F11" s="115"/>
      <c r="G11" s="258"/>
      <c r="H11" s="258"/>
      <c r="I11" s="144"/>
      <c r="J11" s="258"/>
      <c r="K11" s="258"/>
    </row>
    <row r="12" spans="1:11" ht="12">
      <c r="A12" s="39" t="s">
        <v>147</v>
      </c>
      <c r="B12" s="38">
        <v>160</v>
      </c>
      <c r="C12" s="115"/>
      <c r="D12" s="257"/>
      <c r="E12" s="258"/>
      <c r="F12" s="115"/>
      <c r="G12" s="258"/>
      <c r="H12" s="258"/>
      <c r="I12" s="115"/>
      <c r="J12" s="258"/>
      <c r="K12" s="258"/>
    </row>
    <row r="13" spans="1:11" ht="12">
      <c r="A13" s="37" t="s">
        <v>14</v>
      </c>
      <c r="B13" s="40">
        <v>170</v>
      </c>
      <c r="C13" s="115"/>
      <c r="D13" s="115"/>
      <c r="E13" s="258"/>
      <c r="F13" s="257"/>
      <c r="G13" s="258"/>
      <c r="H13" s="258"/>
      <c r="I13" s="115"/>
      <c r="J13" s="258"/>
      <c r="K13" s="258"/>
    </row>
    <row r="14" spans="1:11" ht="12">
      <c r="A14" s="41" t="s">
        <v>148</v>
      </c>
      <c r="B14" s="40">
        <v>180</v>
      </c>
      <c r="C14" s="115"/>
      <c r="D14" s="115"/>
      <c r="E14" s="257"/>
      <c r="F14" s="115"/>
      <c r="G14" s="258"/>
      <c r="H14" s="258"/>
      <c r="I14" s="115"/>
      <c r="J14" s="258"/>
      <c r="K14" s="258"/>
    </row>
    <row r="15" spans="1:11" ht="12">
      <c r="A15" s="41" t="s">
        <v>16</v>
      </c>
      <c r="B15" s="40">
        <v>190</v>
      </c>
      <c r="C15" s="115"/>
      <c r="D15" s="115"/>
      <c r="E15" s="115"/>
      <c r="F15" s="115"/>
      <c r="G15" s="115"/>
      <c r="H15" s="115"/>
      <c r="I15" s="115"/>
      <c r="J15" s="115"/>
      <c r="K15" s="115"/>
    </row>
    <row r="16" spans="1:11" ht="12.75" thickBot="1">
      <c r="A16" s="262" t="s">
        <v>119</v>
      </c>
      <c r="B16" s="167"/>
      <c r="C16" s="117">
        <f t="shared" ref="C16:K16" si="0">SUM(C7:C15)</f>
        <v>506506</v>
      </c>
      <c r="D16" s="117">
        <f t="shared" si="0"/>
        <v>35606</v>
      </c>
      <c r="E16" s="117">
        <f t="shared" si="0"/>
        <v>19249</v>
      </c>
      <c r="F16" s="117">
        <f t="shared" si="0"/>
        <v>235850</v>
      </c>
      <c r="G16" s="117">
        <f t="shared" si="0"/>
        <v>194864</v>
      </c>
      <c r="H16" s="117">
        <f t="shared" si="0"/>
        <v>0</v>
      </c>
      <c r="I16" s="117">
        <f t="shared" si="0"/>
        <v>2044489</v>
      </c>
      <c r="J16" s="117">
        <f t="shared" si="0"/>
        <v>85073</v>
      </c>
      <c r="K16" s="117">
        <f t="shared" si="0"/>
        <v>3720856</v>
      </c>
    </row>
    <row r="17" spans="1:11" ht="13.5" customHeight="1" thickTop="1">
      <c r="A17" s="196" t="s">
        <v>28</v>
      </c>
      <c r="B17" s="197"/>
      <c r="C17" s="118"/>
      <c r="D17" s="118"/>
      <c r="E17" s="118"/>
      <c r="F17" s="118"/>
      <c r="G17" s="118"/>
      <c r="H17" s="118"/>
      <c r="I17" s="118"/>
      <c r="J17" s="119"/>
      <c r="K17" s="118"/>
    </row>
    <row r="18" spans="1:11" ht="12">
      <c r="A18" s="42" t="s">
        <v>149</v>
      </c>
      <c r="B18" s="40">
        <v>410</v>
      </c>
      <c r="C18" s="120"/>
      <c r="D18" s="120"/>
      <c r="E18" s="120"/>
      <c r="F18" s="120"/>
      <c r="G18" s="120"/>
      <c r="H18" s="120"/>
      <c r="I18" s="119"/>
      <c r="J18" s="120"/>
      <c r="K18" s="120"/>
    </row>
    <row r="19" spans="1:11" ht="12">
      <c r="A19" s="43" t="s">
        <v>150</v>
      </c>
      <c r="B19" s="44">
        <v>420</v>
      </c>
      <c r="C19" s="120"/>
      <c r="D19" s="120"/>
      <c r="E19" s="120"/>
      <c r="F19" s="120"/>
      <c r="G19" s="120"/>
      <c r="H19" s="265"/>
      <c r="I19" s="121"/>
      <c r="J19" s="120"/>
      <c r="K19" s="120"/>
    </row>
    <row r="20" spans="1:11" ht="12">
      <c r="A20" s="43" t="s">
        <v>152</v>
      </c>
      <c r="B20" s="44">
        <v>430</v>
      </c>
      <c r="C20" s="120"/>
      <c r="D20" s="120"/>
      <c r="E20" s="120"/>
      <c r="F20" s="120"/>
      <c r="G20" s="120"/>
      <c r="H20" s="121"/>
      <c r="I20" s="121"/>
      <c r="J20" s="121"/>
      <c r="K20" s="120"/>
    </row>
    <row r="21" spans="1:11" ht="12">
      <c r="A21" s="43" t="s">
        <v>151</v>
      </c>
      <c r="B21" s="44">
        <v>440</v>
      </c>
      <c r="C21" s="120"/>
      <c r="D21" s="120"/>
      <c r="E21" s="120"/>
      <c r="F21" s="120"/>
      <c r="G21" s="120"/>
      <c r="H21" s="121"/>
      <c r="I21" s="121"/>
      <c r="J21" s="121"/>
      <c r="K21" s="120"/>
    </row>
    <row r="22" spans="1:11" ht="12">
      <c r="A22" s="43" t="s">
        <v>153</v>
      </c>
      <c r="B22" s="44">
        <v>460</v>
      </c>
      <c r="C22" s="120"/>
      <c r="D22" s="120"/>
      <c r="E22" s="265"/>
      <c r="F22" s="120"/>
      <c r="G22" s="265"/>
      <c r="H22" s="265"/>
      <c r="I22" s="121"/>
      <c r="J22" s="121"/>
      <c r="K22" s="121"/>
    </row>
    <row r="23" spans="1:11" ht="12">
      <c r="A23" s="45" t="s">
        <v>154</v>
      </c>
      <c r="B23" s="44">
        <v>470</v>
      </c>
      <c r="C23" s="120"/>
      <c r="D23" s="120"/>
      <c r="E23" s="120"/>
      <c r="F23" s="120"/>
      <c r="G23" s="120"/>
      <c r="H23" s="121"/>
      <c r="I23" s="121"/>
      <c r="J23" s="120"/>
      <c r="K23" s="121"/>
    </row>
    <row r="24" spans="1:11" ht="12">
      <c r="A24" s="46" t="s">
        <v>155</v>
      </c>
      <c r="B24" s="47">
        <v>480</v>
      </c>
      <c r="C24" s="265">
        <v>16308</v>
      </c>
      <c r="D24" s="120"/>
      <c r="E24" s="121"/>
      <c r="F24" s="120"/>
      <c r="G24" s="121"/>
      <c r="H24" s="121"/>
      <c r="I24" s="121"/>
      <c r="J24" s="121"/>
      <c r="K24" s="120"/>
    </row>
    <row r="25" spans="1:11" ht="12">
      <c r="A25" s="46" t="s">
        <v>156</v>
      </c>
      <c r="B25" s="47">
        <v>490</v>
      </c>
      <c r="C25" s="120"/>
      <c r="D25" s="265"/>
      <c r="E25" s="121"/>
      <c r="F25" s="120"/>
      <c r="G25" s="121"/>
      <c r="H25" s="121"/>
      <c r="I25" s="121"/>
      <c r="J25" s="121"/>
      <c r="K25" s="120"/>
    </row>
    <row r="26" spans="1:11" ht="12">
      <c r="A26" s="46" t="s">
        <v>39</v>
      </c>
      <c r="B26" s="47">
        <v>493</v>
      </c>
      <c r="C26" s="120"/>
      <c r="D26" s="120"/>
      <c r="E26" s="121"/>
      <c r="F26" s="265"/>
      <c r="G26" s="121"/>
      <c r="H26" s="121"/>
      <c r="I26" s="121"/>
      <c r="J26" s="121"/>
      <c r="K26" s="120"/>
    </row>
    <row r="27" spans="1:11" ht="12">
      <c r="A27" s="263" t="s">
        <v>157</v>
      </c>
      <c r="B27" s="259"/>
      <c r="C27" s="266">
        <f>SUM(C18:C26)</f>
        <v>16308</v>
      </c>
      <c r="D27" s="266">
        <f t="shared" ref="D27:K27" si="1">SUM(D18:D26)</f>
        <v>0</v>
      </c>
      <c r="E27" s="266">
        <f t="shared" si="1"/>
        <v>0</v>
      </c>
      <c r="F27" s="266">
        <f t="shared" si="1"/>
        <v>0</v>
      </c>
      <c r="G27" s="266">
        <f t="shared" si="1"/>
        <v>0</v>
      </c>
      <c r="H27" s="266">
        <f t="shared" si="1"/>
        <v>0</v>
      </c>
      <c r="I27" s="266">
        <f t="shared" si="1"/>
        <v>0</v>
      </c>
      <c r="J27" s="266">
        <f t="shared" si="1"/>
        <v>0</v>
      </c>
      <c r="K27" s="266">
        <f t="shared" si="1"/>
        <v>0</v>
      </c>
    </row>
    <row r="28" spans="1:11" ht="13.5" customHeight="1">
      <c r="A28" s="198" t="s">
        <v>17</v>
      </c>
      <c r="B28" s="199"/>
      <c r="C28" s="118"/>
      <c r="D28" s="119"/>
      <c r="E28" s="119"/>
      <c r="F28" s="119"/>
      <c r="G28" s="119"/>
      <c r="H28" s="119"/>
      <c r="I28" s="119"/>
      <c r="J28" s="119"/>
      <c r="K28" s="119"/>
    </row>
    <row r="29" spans="1:11" ht="12">
      <c r="A29" s="43" t="s">
        <v>178</v>
      </c>
      <c r="B29" s="44">
        <v>511</v>
      </c>
      <c r="C29" s="274"/>
      <c r="D29" s="274"/>
      <c r="E29" s="274"/>
      <c r="F29" s="274"/>
      <c r="G29" s="274"/>
      <c r="H29" s="274"/>
      <c r="I29" s="119"/>
      <c r="J29" s="286"/>
      <c r="K29" s="286"/>
    </row>
    <row r="30" spans="1:11" ht="13.9" customHeight="1" thickBot="1">
      <c r="A30" s="264" t="s">
        <v>120</v>
      </c>
      <c r="B30" s="170"/>
      <c r="C30" s="117">
        <f t="shared" ref="C30:H30" si="2">SUM(C27:C29)</f>
        <v>16308</v>
      </c>
      <c r="D30" s="117">
        <f t="shared" si="2"/>
        <v>0</v>
      </c>
      <c r="E30" s="117">
        <f t="shared" si="2"/>
        <v>0</v>
      </c>
      <c r="F30" s="117">
        <f t="shared" si="2"/>
        <v>0</v>
      </c>
      <c r="G30" s="117">
        <f t="shared" si="2"/>
        <v>0</v>
      </c>
      <c r="H30" s="117">
        <f t="shared" si="2"/>
        <v>0</v>
      </c>
      <c r="I30" s="287">
        <f>I27</f>
        <v>0</v>
      </c>
      <c r="J30" s="117">
        <f>SUM(J27:J29)</f>
        <v>0</v>
      </c>
      <c r="K30" s="117">
        <f>SUM(K27:K29)</f>
        <v>0</v>
      </c>
    </row>
    <row r="31" spans="1:11" ht="12.75" thickTop="1">
      <c r="A31" s="168" t="s">
        <v>18</v>
      </c>
      <c r="B31" s="169">
        <v>714</v>
      </c>
      <c r="C31" s="122">
        <v>24845</v>
      </c>
      <c r="D31" s="122"/>
      <c r="E31" s="122"/>
      <c r="F31" s="122"/>
      <c r="G31" s="122"/>
      <c r="H31" s="122"/>
      <c r="I31" s="122"/>
      <c r="J31" s="122"/>
      <c r="K31" s="122"/>
    </row>
    <row r="32" spans="1:11" ht="12">
      <c r="A32" s="46" t="s">
        <v>19</v>
      </c>
      <c r="B32" s="47">
        <v>730</v>
      </c>
      <c r="C32" s="120">
        <v>465353</v>
      </c>
      <c r="D32" s="120">
        <v>35606</v>
      </c>
      <c r="E32" s="120">
        <v>19249</v>
      </c>
      <c r="F32" s="120">
        <v>235850</v>
      </c>
      <c r="G32" s="120">
        <v>194864</v>
      </c>
      <c r="H32" s="120"/>
      <c r="I32" s="120">
        <v>2044489</v>
      </c>
      <c r="J32" s="120">
        <v>85073</v>
      </c>
      <c r="K32" s="120">
        <v>3720856</v>
      </c>
    </row>
    <row r="33" spans="1:11" ht="12">
      <c r="A33" s="46" t="s">
        <v>20</v>
      </c>
      <c r="B33" s="273"/>
      <c r="C33" s="118"/>
      <c r="D33" s="119"/>
      <c r="E33" s="119"/>
      <c r="F33" s="119"/>
      <c r="G33" s="119"/>
      <c r="H33" s="119"/>
      <c r="I33" s="119"/>
      <c r="J33" s="119"/>
      <c r="K33" s="119"/>
    </row>
    <row r="34" spans="1:11" ht="12.75" thickBot="1">
      <c r="A34" s="171" t="s">
        <v>121</v>
      </c>
      <c r="B34" s="170"/>
      <c r="C34" s="117">
        <f>SUM(C30:C32)</f>
        <v>506506</v>
      </c>
      <c r="D34" s="117">
        <f t="shared" ref="D34:K34" si="3">SUM(D30:D32)</f>
        <v>35606</v>
      </c>
      <c r="E34" s="117">
        <f t="shared" si="3"/>
        <v>19249</v>
      </c>
      <c r="F34" s="117">
        <f t="shared" si="3"/>
        <v>235850</v>
      </c>
      <c r="G34" s="117">
        <f t="shared" si="3"/>
        <v>194864</v>
      </c>
      <c r="H34" s="117">
        <f t="shared" si="3"/>
        <v>0</v>
      </c>
      <c r="I34" s="117">
        <f t="shared" si="3"/>
        <v>2044489</v>
      </c>
      <c r="J34" s="117">
        <f t="shared" si="3"/>
        <v>85073</v>
      </c>
      <c r="K34" s="117">
        <f t="shared" si="3"/>
        <v>3720856</v>
      </c>
    </row>
    <row r="35" spans="1:11" ht="13.9" customHeight="1" thickTop="1">
      <c r="A35" s="49"/>
    </row>
  </sheetData>
  <sheetProtection sheet="1" objects="1" scenarios="1"/>
  <mergeCells count="2">
    <mergeCell ref="A1:K1"/>
    <mergeCell ref="A2:K2"/>
  </mergeCells>
  <phoneticPr fontId="2" type="noConversion"/>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3.xml><?xml version="1.0" encoding="utf-8"?>
<worksheet xmlns="http://schemas.openxmlformats.org/spreadsheetml/2006/main" xmlns:r="http://schemas.openxmlformats.org/officeDocument/2006/relationships">
  <dimension ref="A1:K31"/>
  <sheetViews>
    <sheetView showGridLines="0" workbookViewId="0">
      <pane ySplit="3" topLeftCell="A4" activePane="bottomLeft" state="frozenSplit"/>
      <selection activeCell="D22" sqref="D22"/>
      <selection pane="bottomLeft" activeCell="B29" sqref="B29"/>
    </sheetView>
  </sheetViews>
  <sheetFormatPr defaultColWidth="8.7109375" defaultRowHeight="11.25"/>
  <cols>
    <col min="1" max="1" width="36" style="30" customWidth="1"/>
    <col min="2" max="2" width="4.7109375" style="30" customWidth="1"/>
    <col min="3" max="9" width="13.7109375" style="30" customWidth="1"/>
    <col min="10" max="11" width="13.7109375" style="50" customWidth="1"/>
    <col min="12" max="12" width="3.28515625" style="30" customWidth="1"/>
    <col min="13" max="13" width="4.42578125" style="30" customWidth="1"/>
    <col min="14" max="16384" width="8.7109375" style="30"/>
  </cols>
  <sheetData>
    <row r="1" spans="1:11" ht="12">
      <c r="A1" s="373" t="s">
        <v>171</v>
      </c>
      <c r="B1" s="373"/>
      <c r="C1" s="373"/>
      <c r="D1" s="373"/>
      <c r="E1" s="373"/>
      <c r="F1" s="373"/>
      <c r="G1" s="373"/>
      <c r="H1" s="373"/>
      <c r="I1" s="373"/>
      <c r="J1" s="373"/>
      <c r="K1" s="373"/>
    </row>
    <row r="2" spans="1:11" ht="12">
      <c r="A2" s="396" t="s">
        <v>197</v>
      </c>
      <c r="B2" s="396"/>
      <c r="C2" s="396"/>
      <c r="D2" s="396"/>
      <c r="E2" s="396"/>
      <c r="F2" s="396"/>
      <c r="G2" s="396"/>
      <c r="H2" s="396"/>
      <c r="I2" s="396"/>
      <c r="J2" s="396"/>
      <c r="K2" s="396"/>
    </row>
    <row r="3" spans="1:11" ht="12">
      <c r="A3" s="278"/>
      <c r="B3" s="278"/>
      <c r="C3" s="278"/>
      <c r="D3" s="278"/>
      <c r="E3" s="278"/>
      <c r="F3" s="278"/>
      <c r="G3" s="278"/>
      <c r="H3" s="278"/>
      <c r="I3" s="278"/>
      <c r="J3" s="278"/>
      <c r="K3" s="278"/>
    </row>
    <row r="4" spans="1:11" s="72" customFormat="1" ht="12.2" customHeight="1">
      <c r="A4" s="28"/>
      <c r="B4" s="29"/>
      <c r="C4" s="268" t="s">
        <v>30</v>
      </c>
      <c r="D4" s="268" t="s">
        <v>31</v>
      </c>
      <c r="E4" s="268" t="s">
        <v>32</v>
      </c>
      <c r="F4" s="268" t="s">
        <v>33</v>
      </c>
      <c r="G4" s="268" t="s">
        <v>34</v>
      </c>
      <c r="H4" s="268" t="s">
        <v>35</v>
      </c>
      <c r="I4" s="268" t="s">
        <v>36</v>
      </c>
      <c r="J4" s="268" t="s">
        <v>37</v>
      </c>
      <c r="K4" s="268" t="s">
        <v>38</v>
      </c>
    </row>
    <row r="5" spans="1:11" ht="33.75">
      <c r="A5" s="272" t="s">
        <v>1</v>
      </c>
      <c r="B5" s="269" t="s">
        <v>158</v>
      </c>
      <c r="C5" s="270" t="s">
        <v>10</v>
      </c>
      <c r="D5" s="271" t="s">
        <v>50</v>
      </c>
      <c r="E5" s="270" t="s">
        <v>141</v>
      </c>
      <c r="F5" s="270" t="s">
        <v>11</v>
      </c>
      <c r="G5" s="271" t="s">
        <v>40</v>
      </c>
      <c r="H5" s="271" t="s">
        <v>142</v>
      </c>
      <c r="I5" s="270" t="s">
        <v>41</v>
      </c>
      <c r="J5" s="270" t="s">
        <v>143</v>
      </c>
      <c r="K5" s="271" t="s">
        <v>42</v>
      </c>
    </row>
    <row r="6" spans="1:11" ht="13.5" customHeight="1">
      <c r="A6" s="200" t="s">
        <v>13</v>
      </c>
      <c r="B6" s="201"/>
      <c r="C6" s="113"/>
      <c r="D6" s="113"/>
      <c r="E6" s="113"/>
      <c r="F6" s="113"/>
      <c r="G6" s="113"/>
      <c r="H6" s="113"/>
      <c r="I6" s="113"/>
      <c r="J6" s="113"/>
      <c r="K6" s="113"/>
    </row>
    <row r="7" spans="1:11" ht="13.9" customHeight="1">
      <c r="A7" s="204" t="s">
        <v>21</v>
      </c>
      <c r="B7" s="205">
        <v>1000</v>
      </c>
      <c r="C7" s="123">
        <v>2498762</v>
      </c>
      <c r="D7" s="123">
        <v>521194</v>
      </c>
      <c r="E7" s="123">
        <v>343660</v>
      </c>
      <c r="F7" s="123">
        <v>116498</v>
      </c>
      <c r="G7" s="123">
        <v>244318</v>
      </c>
      <c r="H7" s="123">
        <v>0</v>
      </c>
      <c r="I7" s="123">
        <v>63193</v>
      </c>
      <c r="J7" s="123">
        <v>277160</v>
      </c>
      <c r="K7" s="123">
        <v>50228</v>
      </c>
    </row>
    <row r="8" spans="1:11" ht="22.5">
      <c r="A8" s="206" t="s">
        <v>172</v>
      </c>
      <c r="B8" s="205">
        <v>2000</v>
      </c>
      <c r="C8" s="123">
        <v>0</v>
      </c>
      <c r="D8" s="123">
        <v>0</v>
      </c>
      <c r="E8" s="124"/>
      <c r="F8" s="123">
        <v>0</v>
      </c>
      <c r="G8" s="123">
        <v>0</v>
      </c>
      <c r="H8" s="124"/>
      <c r="I8" s="124"/>
      <c r="J8" s="124"/>
      <c r="K8" s="124"/>
    </row>
    <row r="9" spans="1:11" ht="13.9" customHeight="1">
      <c r="A9" s="206" t="s">
        <v>22</v>
      </c>
      <c r="B9" s="205">
        <v>3000</v>
      </c>
      <c r="C9" s="123">
        <v>1891702</v>
      </c>
      <c r="D9" s="123">
        <v>29905</v>
      </c>
      <c r="E9" s="123">
        <v>0</v>
      </c>
      <c r="F9" s="123">
        <v>73281</v>
      </c>
      <c r="G9" s="123">
        <v>0</v>
      </c>
      <c r="H9" s="123">
        <v>0</v>
      </c>
      <c r="I9" s="123">
        <v>0</v>
      </c>
      <c r="J9" s="123">
        <v>0</v>
      </c>
      <c r="K9" s="123">
        <v>0</v>
      </c>
    </row>
    <row r="10" spans="1:11" ht="13.9" customHeight="1">
      <c r="A10" s="207" t="s">
        <v>23</v>
      </c>
      <c r="B10" s="205">
        <v>4000</v>
      </c>
      <c r="C10" s="123">
        <v>875749</v>
      </c>
      <c r="D10" s="123">
        <v>0</v>
      </c>
      <c r="E10" s="125">
        <v>0</v>
      </c>
      <c r="F10" s="123">
        <v>0</v>
      </c>
      <c r="G10" s="123">
        <v>0</v>
      </c>
      <c r="H10" s="123">
        <v>0</v>
      </c>
      <c r="I10" s="125">
        <v>0</v>
      </c>
      <c r="J10" s="125">
        <v>0</v>
      </c>
      <c r="K10" s="123">
        <v>0</v>
      </c>
    </row>
    <row r="11" spans="1:11" ht="13.9" customHeight="1" thickBot="1">
      <c r="A11" s="261" t="s">
        <v>122</v>
      </c>
      <c r="B11" s="174"/>
      <c r="C11" s="126">
        <f>SUM(C7:C10)</f>
        <v>5266213</v>
      </c>
      <c r="D11" s="126">
        <f>SUM(D7:D10)</f>
        <v>551099</v>
      </c>
      <c r="E11" s="126">
        <f>SUM(E7:E10)</f>
        <v>343660</v>
      </c>
      <c r="F11" s="126">
        <f>SUM(F7:F10)</f>
        <v>189779</v>
      </c>
      <c r="G11" s="126">
        <f>G7+G8+G9+G10</f>
        <v>244318</v>
      </c>
      <c r="H11" s="126">
        <f>SUM(H7:H10)</f>
        <v>0</v>
      </c>
      <c r="I11" s="126">
        <f>SUM(I7:I10)</f>
        <v>63193</v>
      </c>
      <c r="J11" s="126">
        <f>SUM(J7:J10)</f>
        <v>277160</v>
      </c>
      <c r="K11" s="126">
        <f>SUM(K7:K10)</f>
        <v>50228</v>
      </c>
    </row>
    <row r="12" spans="1:11" ht="13.5" thickTop="1" thickBot="1">
      <c r="A12" s="172" t="s">
        <v>180</v>
      </c>
      <c r="B12" s="275">
        <v>3998</v>
      </c>
      <c r="C12" s="127">
        <v>1931333</v>
      </c>
      <c r="D12" s="127">
        <v>0</v>
      </c>
      <c r="E12" s="127">
        <v>0</v>
      </c>
      <c r="F12" s="127">
        <v>0</v>
      </c>
      <c r="G12" s="127">
        <v>0</v>
      </c>
      <c r="H12" s="127"/>
      <c r="I12" s="128"/>
      <c r="J12" s="127">
        <v>0</v>
      </c>
      <c r="K12" s="127">
        <v>0</v>
      </c>
    </row>
    <row r="13" spans="1:11" ht="13.9" customHeight="1" thickTop="1" thickBot="1">
      <c r="A13" s="260" t="s">
        <v>123</v>
      </c>
      <c r="B13" s="175"/>
      <c r="C13" s="129">
        <f t="shared" ref="C13:K13" si="0">C11+C12</f>
        <v>7197546</v>
      </c>
      <c r="D13" s="129">
        <f t="shared" si="0"/>
        <v>551099</v>
      </c>
      <c r="E13" s="129">
        <f t="shared" si="0"/>
        <v>343660</v>
      </c>
      <c r="F13" s="129">
        <f t="shared" si="0"/>
        <v>189779</v>
      </c>
      <c r="G13" s="129">
        <f t="shared" si="0"/>
        <v>244318</v>
      </c>
      <c r="H13" s="129">
        <f t="shared" si="0"/>
        <v>0</v>
      </c>
      <c r="I13" s="129">
        <f t="shared" si="0"/>
        <v>63193</v>
      </c>
      <c r="J13" s="129">
        <f t="shared" si="0"/>
        <v>277160</v>
      </c>
      <c r="K13" s="129">
        <f t="shared" si="0"/>
        <v>50228</v>
      </c>
    </row>
    <row r="14" spans="1:11" ht="13.5" customHeight="1" thickTop="1">
      <c r="A14" s="202" t="s">
        <v>12</v>
      </c>
      <c r="B14" s="203"/>
      <c r="C14" s="130"/>
      <c r="D14" s="128"/>
      <c r="E14" s="128"/>
      <c r="F14" s="128"/>
      <c r="G14" s="130"/>
      <c r="H14" s="128"/>
      <c r="I14" s="128"/>
      <c r="J14" s="128"/>
      <c r="K14" s="128"/>
    </row>
    <row r="15" spans="1:11" ht="13.9" customHeight="1">
      <c r="A15" s="208" t="s">
        <v>24</v>
      </c>
      <c r="B15" s="209">
        <v>1000</v>
      </c>
      <c r="C15" s="123">
        <v>3582039</v>
      </c>
      <c r="D15" s="128"/>
      <c r="E15" s="128"/>
      <c r="F15" s="128"/>
      <c r="G15" s="123">
        <v>107426</v>
      </c>
      <c r="H15" s="128"/>
      <c r="I15" s="128"/>
      <c r="J15" s="128"/>
      <c r="K15" s="128"/>
    </row>
    <row r="16" spans="1:11" ht="13.9" customHeight="1">
      <c r="A16" s="204" t="s">
        <v>25</v>
      </c>
      <c r="B16" s="210">
        <v>2000</v>
      </c>
      <c r="C16" s="123">
        <v>1680844</v>
      </c>
      <c r="D16" s="123">
        <v>550858</v>
      </c>
      <c r="E16" s="128"/>
      <c r="F16" s="123">
        <v>150299</v>
      </c>
      <c r="G16" s="123">
        <v>178522</v>
      </c>
      <c r="H16" s="123">
        <v>0</v>
      </c>
      <c r="I16" s="128"/>
      <c r="J16" s="125">
        <v>272612</v>
      </c>
      <c r="K16" s="123">
        <v>43175</v>
      </c>
    </row>
    <row r="17" spans="1:11" ht="13.9" customHeight="1">
      <c r="A17" s="206" t="s">
        <v>26</v>
      </c>
      <c r="B17" s="210">
        <v>3000</v>
      </c>
      <c r="C17" s="123">
        <v>63753</v>
      </c>
      <c r="D17" s="123">
        <v>0</v>
      </c>
      <c r="E17" s="128"/>
      <c r="F17" s="123">
        <v>0</v>
      </c>
      <c r="G17" s="123">
        <v>9554</v>
      </c>
      <c r="H17" s="124"/>
      <c r="I17" s="128"/>
      <c r="J17" s="128"/>
      <c r="K17" s="128"/>
    </row>
    <row r="18" spans="1:11" ht="13.9" customHeight="1">
      <c r="A18" s="207" t="s">
        <v>159</v>
      </c>
      <c r="B18" s="211">
        <v>4000</v>
      </c>
      <c r="C18" s="123">
        <v>239395</v>
      </c>
      <c r="D18" s="123">
        <v>0</v>
      </c>
      <c r="E18" s="123">
        <v>0</v>
      </c>
      <c r="F18" s="123">
        <v>1079</v>
      </c>
      <c r="G18" s="123">
        <v>0</v>
      </c>
      <c r="H18" s="123">
        <v>0</v>
      </c>
      <c r="I18" s="128"/>
      <c r="J18" s="128"/>
      <c r="K18" s="123">
        <v>0</v>
      </c>
    </row>
    <row r="19" spans="1:11" ht="13.9" customHeight="1">
      <c r="A19" s="207" t="s">
        <v>27</v>
      </c>
      <c r="B19" s="210">
        <v>5000</v>
      </c>
      <c r="C19" s="123">
        <v>0</v>
      </c>
      <c r="D19" s="123">
        <v>0</v>
      </c>
      <c r="E19" s="123">
        <v>418668</v>
      </c>
      <c r="F19" s="123">
        <v>0</v>
      </c>
      <c r="G19" s="123">
        <v>0</v>
      </c>
      <c r="H19" s="124"/>
      <c r="I19" s="128"/>
      <c r="J19" s="123"/>
      <c r="K19" s="123">
        <v>0</v>
      </c>
    </row>
    <row r="20" spans="1:11" ht="13.9" customHeight="1" thickBot="1">
      <c r="A20" s="261" t="s">
        <v>124</v>
      </c>
      <c r="B20" s="179"/>
      <c r="C20" s="126">
        <f t="shared" ref="C20:H20" si="1">SUM(C15:C19)</f>
        <v>5566031</v>
      </c>
      <c r="D20" s="126">
        <f t="shared" si="1"/>
        <v>550858</v>
      </c>
      <c r="E20" s="126">
        <f t="shared" si="1"/>
        <v>418668</v>
      </c>
      <c r="F20" s="126">
        <f t="shared" si="1"/>
        <v>151378</v>
      </c>
      <c r="G20" s="126">
        <f t="shared" si="1"/>
        <v>295502</v>
      </c>
      <c r="H20" s="126">
        <f t="shared" si="1"/>
        <v>0</v>
      </c>
      <c r="I20" s="128"/>
      <c r="J20" s="126">
        <f>SUM(J15:J19)</f>
        <v>272612</v>
      </c>
      <c r="K20" s="126">
        <f>SUM(K15:K19)</f>
        <v>43175</v>
      </c>
    </row>
    <row r="21" spans="1:11" ht="13.5" thickTop="1" thickBot="1">
      <c r="A21" s="176" t="s">
        <v>181</v>
      </c>
      <c r="B21" s="275">
        <v>4180</v>
      </c>
      <c r="C21" s="129">
        <f t="shared" ref="C21:H21" si="2">C12</f>
        <v>1931333</v>
      </c>
      <c r="D21" s="129">
        <f t="shared" si="2"/>
        <v>0</v>
      </c>
      <c r="E21" s="129">
        <f t="shared" si="2"/>
        <v>0</v>
      </c>
      <c r="F21" s="129">
        <f t="shared" si="2"/>
        <v>0</v>
      </c>
      <c r="G21" s="129">
        <f t="shared" si="2"/>
        <v>0</v>
      </c>
      <c r="H21" s="129">
        <f t="shared" si="2"/>
        <v>0</v>
      </c>
      <c r="I21" s="128" t="s">
        <v>0</v>
      </c>
      <c r="J21" s="131">
        <f>J12</f>
        <v>0</v>
      </c>
      <c r="K21" s="131">
        <f>K12</f>
        <v>0</v>
      </c>
    </row>
    <row r="22" spans="1:11" ht="13.9" customHeight="1" thickTop="1" thickBot="1">
      <c r="A22" s="261" t="s">
        <v>125</v>
      </c>
      <c r="B22" s="180"/>
      <c r="C22" s="129">
        <f t="shared" ref="C22:H22" si="3">C20+C21</f>
        <v>7497364</v>
      </c>
      <c r="D22" s="129">
        <f t="shared" si="3"/>
        <v>550858</v>
      </c>
      <c r="E22" s="129">
        <f t="shared" si="3"/>
        <v>418668</v>
      </c>
      <c r="F22" s="129">
        <f t="shared" si="3"/>
        <v>151378</v>
      </c>
      <c r="G22" s="129">
        <f t="shared" si="3"/>
        <v>295502</v>
      </c>
      <c r="H22" s="129">
        <f t="shared" si="3"/>
        <v>0</v>
      </c>
      <c r="I22" s="132"/>
      <c r="J22" s="129">
        <f>J20+J21</f>
        <v>272612</v>
      </c>
      <c r="K22" s="129">
        <f>K20+K21</f>
        <v>43175</v>
      </c>
    </row>
    <row r="23" spans="1:11" ht="23.25" thickTop="1">
      <c r="A23" s="177" t="s">
        <v>78</v>
      </c>
      <c r="B23" s="173"/>
      <c r="C23" s="133">
        <f t="shared" ref="C23:H23" si="4">C11-C20</f>
        <v>-299818</v>
      </c>
      <c r="D23" s="133">
        <f t="shared" si="4"/>
        <v>241</v>
      </c>
      <c r="E23" s="133">
        <f t="shared" si="4"/>
        <v>-75008</v>
      </c>
      <c r="F23" s="133">
        <f t="shared" si="4"/>
        <v>38401</v>
      </c>
      <c r="G23" s="133">
        <f t="shared" si="4"/>
        <v>-51184</v>
      </c>
      <c r="H23" s="133">
        <f t="shared" si="4"/>
        <v>0</v>
      </c>
      <c r="I23" s="133">
        <f>I11</f>
        <v>63193</v>
      </c>
      <c r="J23" s="133">
        <f>J11-J20</f>
        <v>4548</v>
      </c>
      <c r="K23" s="133">
        <f>K11-K20</f>
        <v>7053</v>
      </c>
    </row>
    <row r="24" spans="1:11" ht="12.75" thickBot="1">
      <c r="A24" s="212" t="s">
        <v>160</v>
      </c>
      <c r="B24" s="213">
        <v>7000</v>
      </c>
      <c r="C24" s="134">
        <v>0</v>
      </c>
      <c r="D24" s="134">
        <v>0</v>
      </c>
      <c r="E24" s="134">
        <v>68284</v>
      </c>
      <c r="F24" s="134">
        <v>0</v>
      </c>
      <c r="G24" s="134">
        <v>0</v>
      </c>
      <c r="H24" s="134">
        <v>0</v>
      </c>
      <c r="I24" s="134">
        <v>0</v>
      </c>
      <c r="J24" s="134">
        <v>0</v>
      </c>
      <c r="K24" s="134">
        <v>3501000</v>
      </c>
    </row>
    <row r="25" spans="1:11" ht="13.9" customHeight="1" thickTop="1" thickBot="1">
      <c r="A25" s="214" t="s">
        <v>161</v>
      </c>
      <c r="B25" s="215">
        <v>8000</v>
      </c>
      <c r="C25" s="135">
        <v>68284</v>
      </c>
      <c r="D25" s="135">
        <v>0</v>
      </c>
      <c r="E25" s="135">
        <v>0</v>
      </c>
      <c r="F25" s="135">
        <v>0</v>
      </c>
      <c r="G25" s="136">
        <v>0</v>
      </c>
      <c r="H25" s="135">
        <v>0</v>
      </c>
      <c r="I25" s="136">
        <v>0</v>
      </c>
      <c r="J25" s="135">
        <v>0</v>
      </c>
      <c r="K25" s="135">
        <v>0</v>
      </c>
    </row>
    <row r="26" spans="1:11" ht="15.75" thickTop="1" thickBot="1">
      <c r="A26" s="276" t="s">
        <v>162</v>
      </c>
      <c r="B26" s="181"/>
      <c r="C26" s="137">
        <f t="shared" ref="C26:K26" si="5">C24-C25</f>
        <v>-68284</v>
      </c>
      <c r="D26" s="137">
        <f t="shared" si="5"/>
        <v>0</v>
      </c>
      <c r="E26" s="137">
        <f t="shared" si="5"/>
        <v>68284</v>
      </c>
      <c r="F26" s="137">
        <f t="shared" si="5"/>
        <v>0</v>
      </c>
      <c r="G26" s="137">
        <f t="shared" si="5"/>
        <v>0</v>
      </c>
      <c r="H26" s="137">
        <f t="shared" si="5"/>
        <v>0</v>
      </c>
      <c r="I26" s="137">
        <f t="shared" si="5"/>
        <v>0</v>
      </c>
      <c r="J26" s="137">
        <f t="shared" si="5"/>
        <v>0</v>
      </c>
      <c r="K26" s="137">
        <f t="shared" si="5"/>
        <v>3501000</v>
      </c>
    </row>
    <row r="27" spans="1:11" ht="37.5" customHeight="1" thickTop="1" thickBot="1">
      <c r="A27" s="397" t="s">
        <v>163</v>
      </c>
      <c r="B27" s="398"/>
      <c r="C27" s="191">
        <f t="shared" ref="C27:K27" si="6">C23+C26</f>
        <v>-368102</v>
      </c>
      <c r="D27" s="191">
        <f t="shared" si="6"/>
        <v>241</v>
      </c>
      <c r="E27" s="191">
        <f t="shared" si="6"/>
        <v>-6724</v>
      </c>
      <c r="F27" s="191">
        <f t="shared" si="6"/>
        <v>38401</v>
      </c>
      <c r="G27" s="191">
        <f t="shared" si="6"/>
        <v>-51184</v>
      </c>
      <c r="H27" s="191">
        <f t="shared" si="6"/>
        <v>0</v>
      </c>
      <c r="I27" s="191">
        <f t="shared" si="6"/>
        <v>63193</v>
      </c>
      <c r="J27" s="191">
        <f t="shared" si="6"/>
        <v>4548</v>
      </c>
      <c r="K27" s="191">
        <f t="shared" si="6"/>
        <v>3508053</v>
      </c>
    </row>
    <row r="28" spans="1:11" ht="12.75" thickTop="1">
      <c r="A28" s="285" t="s">
        <v>198</v>
      </c>
      <c r="B28" s="178"/>
      <c r="C28" s="127">
        <v>858300</v>
      </c>
      <c r="D28" s="127">
        <v>35365</v>
      </c>
      <c r="E28" s="127">
        <v>25973</v>
      </c>
      <c r="F28" s="127">
        <v>197449</v>
      </c>
      <c r="G28" s="127">
        <v>246048</v>
      </c>
      <c r="H28" s="127">
        <v>0</v>
      </c>
      <c r="I28" s="127">
        <v>1981296</v>
      </c>
      <c r="J28" s="127">
        <v>80525</v>
      </c>
      <c r="K28" s="127">
        <v>212803</v>
      </c>
    </row>
    <row r="29" spans="1:11" ht="22.5">
      <c r="A29" s="277" t="s">
        <v>49</v>
      </c>
      <c r="B29" s="48"/>
      <c r="C29" s="123">
        <v>0</v>
      </c>
      <c r="D29" s="123">
        <v>0</v>
      </c>
      <c r="E29" s="123">
        <v>0</v>
      </c>
      <c r="F29" s="123">
        <v>0</v>
      </c>
      <c r="G29" s="123">
        <v>0</v>
      </c>
      <c r="H29" s="123">
        <v>0</v>
      </c>
      <c r="I29" s="123">
        <v>0</v>
      </c>
      <c r="J29" s="123">
        <v>0</v>
      </c>
      <c r="K29" s="123">
        <v>0</v>
      </c>
    </row>
    <row r="30" spans="1:11" ht="13.9" customHeight="1" thickBot="1">
      <c r="A30" s="182" t="s">
        <v>199</v>
      </c>
      <c r="B30" s="183"/>
      <c r="C30" s="138">
        <f t="shared" ref="C30:K30" si="7">SUM(C27:C29)</f>
        <v>490198</v>
      </c>
      <c r="D30" s="138">
        <f t="shared" si="7"/>
        <v>35606</v>
      </c>
      <c r="E30" s="138">
        <f t="shared" si="7"/>
        <v>19249</v>
      </c>
      <c r="F30" s="138">
        <f t="shared" si="7"/>
        <v>235850</v>
      </c>
      <c r="G30" s="138">
        <f t="shared" si="7"/>
        <v>194864</v>
      </c>
      <c r="H30" s="138">
        <f t="shared" si="7"/>
        <v>0</v>
      </c>
      <c r="I30" s="138">
        <f t="shared" si="7"/>
        <v>2044489</v>
      </c>
      <c r="J30" s="138">
        <f t="shared" si="7"/>
        <v>85073</v>
      </c>
      <c r="K30" s="138">
        <f t="shared" si="7"/>
        <v>3720856</v>
      </c>
    </row>
    <row r="31" spans="1:11" ht="13.9" customHeight="1" thickTop="1">
      <c r="A31" s="49"/>
    </row>
  </sheetData>
  <sheetProtection sheet="1" objects="1" scenarios="1"/>
  <mergeCells count="3">
    <mergeCell ref="A1:K1"/>
    <mergeCell ref="A2:K2"/>
    <mergeCell ref="A27:B27"/>
  </mergeCells>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4.xml><?xml version="1.0" encoding="utf-8"?>
<worksheet xmlns="http://schemas.openxmlformats.org/spreadsheetml/2006/main" xmlns:r="http://schemas.openxmlformats.org/officeDocument/2006/relationships">
  <dimension ref="A1:O71"/>
  <sheetViews>
    <sheetView showGridLines="0" workbookViewId="0">
      <selection activeCell="K6" sqref="K6:L6"/>
    </sheetView>
  </sheetViews>
  <sheetFormatPr defaultColWidth="9.140625" defaultRowHeight="12.75"/>
  <cols>
    <col min="1" max="1" width="0.85546875" style="95" customWidth="1"/>
    <col min="2" max="2" width="13.7109375" style="95" customWidth="1"/>
    <col min="3" max="3" width="18.42578125" style="95" customWidth="1"/>
    <col min="4" max="4" width="7.42578125" style="95" customWidth="1"/>
    <col min="5" max="15" width="13.7109375" style="95" customWidth="1"/>
    <col min="16" max="16" width="2.5703125" style="95" customWidth="1"/>
    <col min="17" max="16384" width="9.140625" style="95"/>
  </cols>
  <sheetData>
    <row r="1" spans="1:13" ht="17.25" customHeight="1">
      <c r="A1" s="396" t="s">
        <v>203</v>
      </c>
      <c r="B1" s="399"/>
      <c r="C1" s="400"/>
      <c r="D1" s="400"/>
      <c r="E1" s="400"/>
      <c r="F1" s="400"/>
      <c r="G1" s="400"/>
      <c r="H1" s="400"/>
      <c r="I1" s="400"/>
      <c r="J1" s="400"/>
      <c r="K1" s="400"/>
      <c r="L1" s="401"/>
      <c r="M1" s="401"/>
    </row>
    <row r="2" spans="1:13" s="94" customFormat="1" ht="24" customHeight="1">
      <c r="A2" s="151"/>
    </row>
    <row r="3" spans="1:13" s="280" customFormat="1">
      <c r="B3" s="237" t="s">
        <v>113</v>
      </c>
    </row>
    <row r="4" spans="1:13" ht="9.75" customHeight="1"/>
    <row r="5" spans="1:13" ht="23.1" customHeight="1">
      <c r="B5" s="407" t="s">
        <v>200</v>
      </c>
      <c r="C5" s="411"/>
      <c r="D5" s="411"/>
      <c r="E5" s="411"/>
      <c r="F5" s="411"/>
      <c r="G5" s="411"/>
      <c r="H5" s="411"/>
      <c r="I5" s="411"/>
      <c r="J5" s="411"/>
      <c r="K5" s="411"/>
      <c r="L5" s="411"/>
    </row>
    <row r="6" spans="1:13" ht="17.100000000000001" customHeight="1">
      <c r="B6" s="405" t="str">
        <f>'ASA1'!C9</f>
        <v>Wood River-Hartford District #15</v>
      </c>
      <c r="C6" s="405"/>
      <c r="D6" s="96"/>
      <c r="E6" s="410" t="s">
        <v>213</v>
      </c>
      <c r="F6" s="410"/>
      <c r="G6" s="410"/>
      <c r="H6" s="97"/>
      <c r="I6" s="155" t="s">
        <v>214</v>
      </c>
      <c r="J6" s="97"/>
      <c r="K6" s="406" t="s">
        <v>215</v>
      </c>
      <c r="L6" s="406"/>
    </row>
    <row r="7" spans="1:13" ht="17.100000000000001" customHeight="1">
      <c r="B7" s="98" t="s">
        <v>82</v>
      </c>
      <c r="C7" s="96"/>
      <c r="D7" s="96"/>
      <c r="E7" s="408" t="s">
        <v>83</v>
      </c>
      <c r="F7" s="409"/>
      <c r="G7" s="409"/>
      <c r="H7" s="96"/>
      <c r="I7" s="99" t="s">
        <v>84</v>
      </c>
      <c r="J7" s="96"/>
      <c r="K7" s="408" t="s">
        <v>85</v>
      </c>
      <c r="L7" s="409"/>
    </row>
    <row r="8" spans="1:13">
      <c r="B8" s="407" t="s">
        <v>201</v>
      </c>
      <c r="C8" s="407"/>
      <c r="D8" s="407"/>
      <c r="E8" s="407"/>
      <c r="F8" s="407"/>
      <c r="G8" s="407"/>
      <c r="H8" s="407"/>
      <c r="I8" s="407"/>
      <c r="J8" s="407"/>
      <c r="K8" s="407"/>
      <c r="L8" s="407"/>
    </row>
    <row r="9" spans="1:13" ht="6" customHeight="1">
      <c r="B9" s="100"/>
      <c r="C9" s="100"/>
    </row>
    <row r="10" spans="1:13" s="18" customFormat="1" ht="11.25">
      <c r="B10" s="101" t="s">
        <v>92</v>
      </c>
      <c r="C10" s="102"/>
    </row>
    <row r="11" spans="1:13" ht="6" customHeight="1">
      <c r="B11" s="103"/>
      <c r="C11" s="103"/>
    </row>
    <row r="12" spans="1:13">
      <c r="B12" s="303" t="s">
        <v>202</v>
      </c>
      <c r="C12" s="103"/>
    </row>
    <row r="13" spans="1:13" s="18" customFormat="1" ht="33.75">
      <c r="B13" s="104"/>
      <c r="C13" s="105"/>
      <c r="D13" s="105"/>
      <c r="E13" s="106" t="s">
        <v>10</v>
      </c>
      <c r="F13" s="106" t="s">
        <v>50</v>
      </c>
      <c r="G13" s="106" t="s">
        <v>27</v>
      </c>
      <c r="H13" s="106" t="s">
        <v>11</v>
      </c>
      <c r="I13" s="106" t="s">
        <v>81</v>
      </c>
      <c r="J13" s="106" t="s">
        <v>142</v>
      </c>
      <c r="K13" s="106" t="s">
        <v>41</v>
      </c>
      <c r="L13" s="106" t="s">
        <v>143</v>
      </c>
      <c r="M13" s="106" t="s">
        <v>42</v>
      </c>
    </row>
    <row r="14" spans="1:13" s="18" customFormat="1" ht="12">
      <c r="B14" s="216" t="s">
        <v>21</v>
      </c>
      <c r="C14" s="217"/>
      <c r="D14" s="218">
        <v>1000</v>
      </c>
      <c r="E14" s="146">
        <f>('ASA3'!C7)</f>
        <v>2498762</v>
      </c>
      <c r="F14" s="146">
        <f>('ASA3'!D7)</f>
        <v>521194</v>
      </c>
      <c r="G14" s="146">
        <f>('ASA3'!E7)</f>
        <v>343660</v>
      </c>
      <c r="H14" s="146">
        <f>('ASA3'!F7)</f>
        <v>116498</v>
      </c>
      <c r="I14" s="146">
        <f>('ASA3'!G7)</f>
        <v>244318</v>
      </c>
      <c r="J14" s="146">
        <f>('ASA3'!H7)</f>
        <v>0</v>
      </c>
      <c r="K14" s="146">
        <f>('ASA3'!I7)</f>
        <v>63193</v>
      </c>
      <c r="L14" s="146">
        <f>('ASA3'!J7)</f>
        <v>277160</v>
      </c>
      <c r="M14" s="146">
        <f>('ASA3'!K7)</f>
        <v>50228</v>
      </c>
    </row>
    <row r="15" spans="1:13" s="18" customFormat="1" ht="21.75" customHeight="1">
      <c r="B15" s="412" t="s">
        <v>164</v>
      </c>
      <c r="C15" s="385"/>
      <c r="D15" s="218">
        <v>2000</v>
      </c>
      <c r="E15" s="146">
        <f>('ASA3'!C8)</f>
        <v>0</v>
      </c>
      <c r="F15" s="146">
        <f>('ASA3'!D8)</f>
        <v>0</v>
      </c>
      <c r="G15" s="292"/>
      <c r="H15" s="146">
        <f>('ASA3'!F8)</f>
        <v>0</v>
      </c>
      <c r="I15" s="146">
        <f>('ASA3'!G8)</f>
        <v>0</v>
      </c>
      <c r="J15" s="292"/>
      <c r="K15" s="292"/>
      <c r="L15" s="292"/>
      <c r="M15" s="292"/>
    </row>
    <row r="16" spans="1:13" s="18" customFormat="1" ht="12">
      <c r="B16" s="216" t="s">
        <v>22</v>
      </c>
      <c r="C16" s="217"/>
      <c r="D16" s="218">
        <v>3000</v>
      </c>
      <c r="E16" s="146">
        <f>('ASA3'!C9)</f>
        <v>1891702</v>
      </c>
      <c r="F16" s="146">
        <f>('ASA3'!D9)</f>
        <v>29905</v>
      </c>
      <c r="G16" s="146">
        <f>('ASA3'!E9)</f>
        <v>0</v>
      </c>
      <c r="H16" s="146">
        <f>('ASA3'!F9)</f>
        <v>73281</v>
      </c>
      <c r="I16" s="146">
        <f>('ASA3'!G9)</f>
        <v>0</v>
      </c>
      <c r="J16" s="146">
        <f>('ASA3'!H9)</f>
        <v>0</v>
      </c>
      <c r="K16" s="146">
        <f>('ASA3'!I9)</f>
        <v>0</v>
      </c>
      <c r="L16" s="146">
        <f>('ASA3'!J9)</f>
        <v>0</v>
      </c>
      <c r="M16" s="146">
        <f>('ASA3'!K9)</f>
        <v>0</v>
      </c>
    </row>
    <row r="17" spans="2:13" s="18" customFormat="1" ht="12">
      <c r="B17" s="216" t="s">
        <v>23</v>
      </c>
      <c r="C17" s="217"/>
      <c r="D17" s="218">
        <v>4000</v>
      </c>
      <c r="E17" s="146">
        <f>('ASA3'!C10)</f>
        <v>875749</v>
      </c>
      <c r="F17" s="146">
        <f>('ASA3'!D10)</f>
        <v>0</v>
      </c>
      <c r="G17" s="146">
        <f>('ASA3'!E10)</f>
        <v>0</v>
      </c>
      <c r="H17" s="146">
        <f>('ASA3'!F10)</f>
        <v>0</v>
      </c>
      <c r="I17" s="146">
        <f>('ASA3'!G10)</f>
        <v>0</v>
      </c>
      <c r="J17" s="146">
        <f>('ASA3'!H10)</f>
        <v>0</v>
      </c>
      <c r="K17" s="146">
        <f>('ASA3'!I10)</f>
        <v>0</v>
      </c>
      <c r="L17" s="146">
        <f>('ASA3'!J10)</f>
        <v>0</v>
      </c>
      <c r="M17" s="146">
        <f>('ASA3'!K10)</f>
        <v>0</v>
      </c>
    </row>
    <row r="18" spans="2:13" s="18" customFormat="1" ht="13.5" customHeight="1" thickBot="1">
      <c r="B18" s="186" t="s">
        <v>122</v>
      </c>
      <c r="C18" s="187"/>
      <c r="D18" s="188"/>
      <c r="E18" s="146">
        <f>('ASA3'!C11)</f>
        <v>5266213</v>
      </c>
      <c r="F18" s="146">
        <f>('ASA3'!D11)</f>
        <v>551099</v>
      </c>
      <c r="G18" s="146">
        <f>('ASA3'!E11)</f>
        <v>343660</v>
      </c>
      <c r="H18" s="146">
        <f>('ASA3'!F11)</f>
        <v>189779</v>
      </c>
      <c r="I18" s="146">
        <f>('ASA3'!G11)</f>
        <v>244318</v>
      </c>
      <c r="J18" s="146">
        <f>('ASA3'!H11)</f>
        <v>0</v>
      </c>
      <c r="K18" s="146">
        <f>('ASA3'!I11)</f>
        <v>63193</v>
      </c>
      <c r="L18" s="146">
        <f>('ASA3'!J11)</f>
        <v>277160</v>
      </c>
      <c r="M18" s="146">
        <f>('ASA3'!K11)</f>
        <v>50228</v>
      </c>
    </row>
    <row r="19" spans="2:13" s="18" customFormat="1" ht="15" customHeight="1" thickTop="1" thickBot="1">
      <c r="B19" s="402" t="s">
        <v>124</v>
      </c>
      <c r="C19" s="403"/>
      <c r="D19" s="404"/>
      <c r="E19" s="293">
        <f>'ASA3'!C20</f>
        <v>5566031</v>
      </c>
      <c r="F19" s="293">
        <f>'ASA3'!D20</f>
        <v>550858</v>
      </c>
      <c r="G19" s="293">
        <f>'ASA3'!E20</f>
        <v>418668</v>
      </c>
      <c r="H19" s="293">
        <f>'ASA3'!F20</f>
        <v>151378</v>
      </c>
      <c r="I19" s="293">
        <f>'ASA3'!G20</f>
        <v>295502</v>
      </c>
      <c r="J19" s="293">
        <f>'ASA3'!H20</f>
        <v>0</v>
      </c>
      <c r="K19" s="294"/>
      <c r="L19" s="293">
        <f>'ASA3'!J20</f>
        <v>272612</v>
      </c>
      <c r="M19" s="293">
        <f>'ASA3'!K20</f>
        <v>43175</v>
      </c>
    </row>
    <row r="20" spans="2:13" s="18" customFormat="1" thickTop="1">
      <c r="B20" s="184" t="s">
        <v>165</v>
      </c>
      <c r="C20" s="185"/>
      <c r="D20" s="107"/>
      <c r="E20" s="147">
        <f>'ASA3'!C26</f>
        <v>-68284</v>
      </c>
      <c r="F20" s="147">
        <f>'ASA3'!D26</f>
        <v>0</v>
      </c>
      <c r="G20" s="147">
        <f>'ASA3'!E26</f>
        <v>68284</v>
      </c>
      <c r="H20" s="147">
        <f>'ASA3'!F26</f>
        <v>0</v>
      </c>
      <c r="I20" s="147">
        <f>'ASA3'!G26</f>
        <v>0</v>
      </c>
      <c r="J20" s="147">
        <f>'ASA3'!H26</f>
        <v>0</v>
      </c>
      <c r="K20" s="147">
        <f>'ASA3'!I26</f>
        <v>0</v>
      </c>
      <c r="L20" s="147">
        <f>'ASA3'!J26</f>
        <v>0</v>
      </c>
      <c r="M20" s="147">
        <f>'ASA3'!K26</f>
        <v>3501000</v>
      </c>
    </row>
    <row r="21" spans="2:13" s="18" customFormat="1" ht="13.5" customHeight="1" thickBot="1">
      <c r="B21" s="190" t="str">
        <f>'ASA3'!A28</f>
        <v>Beginning Fund Balances - July 1, 2015</v>
      </c>
      <c r="C21" s="187"/>
      <c r="D21" s="188"/>
      <c r="E21" s="148">
        <f>'ASA3'!C28</f>
        <v>858300</v>
      </c>
      <c r="F21" s="148">
        <f>'ASA3'!D28</f>
        <v>35365</v>
      </c>
      <c r="G21" s="148">
        <f>'ASA3'!E28</f>
        <v>25973</v>
      </c>
      <c r="H21" s="148">
        <f>'ASA3'!F28</f>
        <v>197449</v>
      </c>
      <c r="I21" s="148">
        <f>'ASA3'!G28</f>
        <v>246048</v>
      </c>
      <c r="J21" s="148">
        <f>'ASA3'!H28</f>
        <v>0</v>
      </c>
      <c r="K21" s="148">
        <f>'ASA3'!I28</f>
        <v>1981296</v>
      </c>
      <c r="L21" s="148">
        <f>'ASA3'!J28</f>
        <v>80525</v>
      </c>
      <c r="M21" s="148">
        <f>'ASA3'!K28</f>
        <v>212803</v>
      </c>
    </row>
    <row r="22" spans="2:13" s="18" customFormat="1" thickTop="1">
      <c r="B22" s="184" t="s">
        <v>100</v>
      </c>
      <c r="C22" s="185"/>
      <c r="D22" s="189"/>
      <c r="E22" s="148">
        <f>'ASA3'!C29</f>
        <v>0</v>
      </c>
      <c r="F22" s="148">
        <f>'ASA3'!D29</f>
        <v>0</v>
      </c>
      <c r="G22" s="148">
        <f>'ASA3'!E29</f>
        <v>0</v>
      </c>
      <c r="H22" s="148">
        <f>'ASA3'!F29</f>
        <v>0</v>
      </c>
      <c r="I22" s="148">
        <f>'ASA3'!G29</f>
        <v>0</v>
      </c>
      <c r="J22" s="148">
        <f>'ASA3'!H29</f>
        <v>0</v>
      </c>
      <c r="K22" s="148">
        <f>'ASA3'!I29</f>
        <v>0</v>
      </c>
      <c r="L22" s="148">
        <f>'ASA3'!J29</f>
        <v>0</v>
      </c>
      <c r="M22" s="148">
        <f>'ASA3'!K29</f>
        <v>0</v>
      </c>
    </row>
    <row r="23" spans="2:13" s="18" customFormat="1" ht="13.5" customHeight="1" thickBot="1">
      <c r="B23" s="190" t="str">
        <f>'ASA3'!A30</f>
        <v>Ending Fund Balances June 30, 2016</v>
      </c>
      <c r="C23" s="187"/>
      <c r="D23" s="188"/>
      <c r="E23" s="149">
        <f>SUM(E18,E20,E21,E22)-E19</f>
        <v>490198</v>
      </c>
      <c r="F23" s="149">
        <f>'ASA3'!D30</f>
        <v>35606</v>
      </c>
      <c r="G23" s="149">
        <f>'ASA3'!E30</f>
        <v>19249</v>
      </c>
      <c r="H23" s="149">
        <f>'ASA3'!F30</f>
        <v>235850</v>
      </c>
      <c r="I23" s="149">
        <f>'ASA3'!G30</f>
        <v>194864</v>
      </c>
      <c r="J23" s="149">
        <f>'ASA3'!H30</f>
        <v>0</v>
      </c>
      <c r="K23" s="149">
        <f>'ASA3'!I30</f>
        <v>2044489</v>
      </c>
      <c r="L23" s="149">
        <f>'ASA3'!J30</f>
        <v>85073</v>
      </c>
      <c r="M23" s="149">
        <f>'ASA3'!K30</f>
        <v>3720856</v>
      </c>
    </row>
    <row r="24" spans="2:13" s="18" customFormat="1" ht="12" thickTop="1">
      <c r="B24" s="8"/>
      <c r="C24" s="108"/>
      <c r="D24" s="109"/>
      <c r="E24" s="109"/>
      <c r="F24" s="109"/>
      <c r="G24" s="109"/>
      <c r="H24" s="109"/>
      <c r="I24" s="109"/>
      <c r="J24" s="109"/>
      <c r="K24" s="109"/>
      <c r="L24" s="109"/>
    </row>
    <row r="25" spans="2:13" s="18" customFormat="1" ht="11.25"/>
    <row r="26" spans="2:13" s="18" customFormat="1" ht="6" customHeight="1"/>
    <row r="27" spans="2:13" s="18" customFormat="1" ht="34.9" customHeight="1"/>
    <row r="28" spans="2:13" ht="14.1" customHeight="1"/>
    <row r="29" spans="2:13" s="18" customFormat="1" ht="11.25"/>
    <row r="30" spans="2:13" s="18" customFormat="1" ht="12.2" customHeight="1"/>
    <row r="31" spans="2:13" s="18" customFormat="1" ht="12.2" customHeight="1"/>
    <row r="32" spans="2:13" s="18" customFormat="1" ht="12.2" customHeight="1"/>
    <row r="33" spans="1:15" s="18" customFormat="1" ht="12.2" customHeight="1"/>
    <row r="34" spans="1:15" s="18" customFormat="1" ht="12.2" customHeight="1"/>
    <row r="35" spans="1:15" s="18" customFormat="1" ht="12.2" customHeight="1"/>
    <row r="36" spans="1:15" s="18" customFormat="1" ht="12.2" customHeight="1"/>
    <row r="37" spans="1:15" s="18" customFormat="1" ht="12.2" customHeight="1"/>
    <row r="38" spans="1:15" s="18" customFormat="1" ht="12.2" customHeight="1"/>
    <row r="39" spans="1:15" s="18" customFormat="1" ht="12.2" customHeight="1"/>
    <row r="40" spans="1:15" s="18" customFormat="1" ht="12.2" customHeight="1"/>
    <row r="41" spans="1:15" s="18" customFormat="1" ht="12.2" customHeight="1"/>
    <row r="42" spans="1:15" ht="2.25" customHeight="1">
      <c r="A42" s="110"/>
    </row>
    <row r="44" spans="1:15" s="111" customFormat="1">
      <c r="N44" s="95"/>
      <c r="O44" s="95"/>
    </row>
    <row r="45" spans="1:15" s="18" customFormat="1">
      <c r="B45" s="193"/>
      <c r="N45" s="95"/>
      <c r="O45" s="95"/>
    </row>
    <row r="46" spans="1:15" s="18" customFormat="1" ht="12.2" customHeight="1">
      <c r="N46" s="95"/>
      <c r="O46" s="95"/>
    </row>
    <row r="47" spans="1:15" s="18" customFormat="1" ht="12.2" customHeight="1">
      <c r="N47" s="95"/>
      <c r="O47" s="95"/>
    </row>
    <row r="48" spans="1:15" s="18" customFormat="1" ht="12.2" customHeight="1">
      <c r="N48" s="95"/>
      <c r="O48" s="95"/>
    </row>
    <row r="49" spans="1:15" s="18" customFormat="1" ht="12.2" customHeight="1">
      <c r="N49" s="95"/>
      <c r="O49" s="95"/>
    </row>
    <row r="50" spans="1:15" s="18" customFormat="1" ht="12.2" customHeight="1">
      <c r="N50" s="95"/>
      <c r="O50" s="95"/>
    </row>
    <row r="51" spans="1:15" s="18" customFormat="1" ht="12.2" customHeight="1">
      <c r="N51" s="95"/>
      <c r="O51" s="95"/>
    </row>
    <row r="52" spans="1:15" s="18" customFormat="1" ht="12.2" customHeight="1">
      <c r="N52" s="95"/>
      <c r="O52" s="95"/>
    </row>
    <row r="53" spans="1:15" s="18" customFormat="1" ht="12.2" customHeight="1">
      <c r="N53" s="95"/>
      <c r="O53" s="95"/>
    </row>
    <row r="54" spans="1:15" s="18" customFormat="1" ht="12.2" customHeight="1">
      <c r="N54" s="95"/>
      <c r="O54" s="95"/>
    </row>
    <row r="55" spans="1:15" s="18" customFormat="1" ht="12.2" customHeight="1">
      <c r="N55" s="95"/>
      <c r="O55" s="95"/>
    </row>
    <row r="56" spans="1:15" s="18" customFormat="1" ht="12.2" customHeight="1">
      <c r="N56" s="95"/>
      <c r="O56" s="95"/>
    </row>
    <row r="57" spans="1:15" s="18" customFormat="1" ht="12.2" customHeight="1">
      <c r="A57" s="112"/>
      <c r="N57" s="95"/>
      <c r="O57" s="95"/>
    </row>
    <row r="58" spans="1:15" ht="3.75" customHeight="1"/>
    <row r="60" spans="1:15">
      <c r="N60" s="110"/>
    </row>
    <row r="61" spans="1:15">
      <c r="N61" s="110"/>
    </row>
    <row r="62" spans="1:15">
      <c r="N62" s="110"/>
    </row>
    <row r="63" spans="1:15">
      <c r="N63" s="110"/>
    </row>
    <row r="64" spans="1:15">
      <c r="N64" s="110"/>
    </row>
    <row r="65" spans="14:14">
      <c r="N65" s="110"/>
    </row>
    <row r="66" spans="14:14">
      <c r="N66" s="110"/>
    </row>
    <row r="67" spans="14:14">
      <c r="N67" s="110"/>
    </row>
    <row r="68" spans="14:14">
      <c r="N68" s="110"/>
    </row>
    <row r="69" spans="14:14">
      <c r="N69" s="110"/>
    </row>
    <row r="70" spans="14:14">
      <c r="N70" s="110"/>
    </row>
    <row r="71" spans="14:14">
      <c r="N71" s="110"/>
    </row>
  </sheetData>
  <sheetProtection sheet="1" objects="1" scenarios="1"/>
  <mergeCells count="10">
    <mergeCell ref="A1:M1"/>
    <mergeCell ref="B19:D19"/>
    <mergeCell ref="B6:C6"/>
    <mergeCell ref="K6:L6"/>
    <mergeCell ref="B8:L8"/>
    <mergeCell ref="K7:L7"/>
    <mergeCell ref="E6:G6"/>
    <mergeCell ref="E7:G7"/>
    <mergeCell ref="B5:L5"/>
    <mergeCell ref="B15:C15"/>
  </mergeCells>
  <phoneticPr fontId="2" type="noConversion"/>
  <printOptions headings="1"/>
  <pageMargins left="0.28999999999999998" right="0.18" top="0.72" bottom="0.25" header="0.22" footer="0.17"/>
  <pageSetup scale="80" firstPageNumber="5" orientation="landscape" r:id="rId1"/>
  <headerFooter alignWithMargins="0">
    <oddHeader>&amp;L&amp;8Page &amp;P&amp;R&amp;8Page &amp;P</oddHeader>
  </headerFooter>
  <legacyDrawing r:id="rId2"/>
</worksheet>
</file>

<file path=xl/worksheets/sheet5.xml><?xml version="1.0" encoding="utf-8"?>
<worksheet xmlns="http://schemas.openxmlformats.org/spreadsheetml/2006/main" xmlns:r="http://schemas.openxmlformats.org/officeDocument/2006/relationships">
  <sheetPr codeName="Sheet1"/>
  <dimension ref="A1:G53"/>
  <sheetViews>
    <sheetView showGridLines="0" zoomScaleNormal="100" workbookViewId="0">
      <selection activeCell="B24" sqref="B24"/>
    </sheetView>
  </sheetViews>
  <sheetFormatPr defaultRowHeight="12.75"/>
  <cols>
    <col min="1" max="1" width="3.140625" customWidth="1"/>
    <col min="2" max="6" width="30.7109375" customWidth="1"/>
    <col min="7" max="7" width="6" customWidth="1"/>
  </cols>
  <sheetData>
    <row r="1" spans="1:7">
      <c r="A1" s="416" t="s">
        <v>173</v>
      </c>
      <c r="B1" s="416"/>
      <c r="C1" s="416"/>
      <c r="D1" s="416"/>
      <c r="E1" s="416"/>
      <c r="F1" s="416"/>
      <c r="G1" s="416"/>
    </row>
    <row r="2" spans="1:7">
      <c r="A2" s="311"/>
      <c r="B2" s="311"/>
      <c r="C2" s="311"/>
      <c r="D2" s="311"/>
      <c r="E2" s="311"/>
      <c r="F2" s="311"/>
      <c r="G2" s="311"/>
    </row>
    <row r="3" spans="1:7">
      <c r="A3" s="304"/>
      <c r="B3" s="312" t="s">
        <v>109</v>
      </c>
      <c r="C3" s="304"/>
      <c r="D3" s="304"/>
      <c r="E3" s="304"/>
      <c r="F3" s="313"/>
      <c r="G3" s="304"/>
    </row>
    <row r="4" spans="1:7">
      <c r="A4" s="304"/>
      <c r="B4" s="312" t="s">
        <v>110</v>
      </c>
      <c r="C4" s="304"/>
      <c r="D4" s="304"/>
      <c r="E4" s="304"/>
      <c r="F4" s="313"/>
      <c r="G4" s="304"/>
    </row>
    <row r="5" spans="1:7">
      <c r="A5" s="304"/>
      <c r="B5" s="314"/>
      <c r="C5" s="304"/>
      <c r="D5" s="304"/>
      <c r="E5" s="304"/>
      <c r="F5" s="313"/>
      <c r="G5" s="304"/>
    </row>
    <row r="6" spans="1:7">
      <c r="A6" s="315"/>
      <c r="B6" s="316">
        <v>0</v>
      </c>
      <c r="C6" s="315"/>
      <c r="D6" s="315"/>
      <c r="E6" s="315"/>
      <c r="F6" s="317"/>
      <c r="G6" s="315"/>
    </row>
    <row r="7" spans="1:7">
      <c r="A7" s="315"/>
      <c r="B7" s="318">
        <v>0</v>
      </c>
      <c r="C7" s="315"/>
      <c r="D7" s="315"/>
      <c r="E7" s="315"/>
      <c r="F7" s="317"/>
      <c r="G7" s="315"/>
    </row>
    <row r="8" spans="1:7">
      <c r="A8" s="304"/>
      <c r="B8" s="314"/>
      <c r="C8" s="304"/>
      <c r="D8" s="304"/>
      <c r="E8" s="304"/>
      <c r="F8" s="313"/>
      <c r="G8" s="304"/>
    </row>
    <row r="9" spans="1:7" ht="13.5" thickBot="1">
      <c r="A9" s="304"/>
      <c r="B9" s="413" t="s">
        <v>2</v>
      </c>
      <c r="C9" s="414"/>
      <c r="D9" s="414"/>
      <c r="E9" s="414"/>
      <c r="F9" s="414"/>
      <c r="G9" s="313"/>
    </row>
    <row r="10" spans="1:7">
      <c r="A10" s="304"/>
      <c r="B10" s="319"/>
      <c r="C10" s="320"/>
      <c r="D10" s="321"/>
      <c r="E10" s="322"/>
      <c r="F10" s="321"/>
      <c r="G10" s="304"/>
    </row>
    <row r="11" spans="1:7" ht="13.5" thickBot="1">
      <c r="A11" s="304"/>
      <c r="B11" s="323"/>
      <c r="C11" s="324"/>
      <c r="D11" s="325"/>
      <c r="E11" s="326"/>
      <c r="F11" s="327"/>
      <c r="G11" s="304"/>
    </row>
    <row r="12" spans="1:7">
      <c r="A12" s="304"/>
      <c r="B12" s="328" t="s">
        <v>75</v>
      </c>
      <c r="C12" s="329" t="s">
        <v>9</v>
      </c>
      <c r="D12" s="330" t="s">
        <v>93</v>
      </c>
      <c r="E12" s="330" t="s">
        <v>94</v>
      </c>
      <c r="F12" s="331" t="s">
        <v>76</v>
      </c>
      <c r="G12" s="304"/>
    </row>
    <row r="13" spans="1:7">
      <c r="A13" s="304"/>
      <c r="B13" s="332"/>
      <c r="C13" s="333"/>
      <c r="D13" s="334"/>
      <c r="E13" s="334"/>
      <c r="F13" s="334"/>
      <c r="G13" s="304"/>
    </row>
    <row r="14" spans="1:7">
      <c r="A14" s="304"/>
      <c r="B14" s="335" t="s">
        <v>216</v>
      </c>
      <c r="C14" s="336" t="s">
        <v>222</v>
      </c>
      <c r="D14" s="334" t="s">
        <v>224</v>
      </c>
      <c r="E14" s="334" t="s">
        <v>235</v>
      </c>
      <c r="F14" s="334" t="s">
        <v>234</v>
      </c>
      <c r="G14" s="304"/>
    </row>
    <row r="15" spans="1:7">
      <c r="A15" s="304"/>
      <c r="B15" s="335" t="s">
        <v>217</v>
      </c>
      <c r="C15" s="336" t="s">
        <v>223</v>
      </c>
      <c r="D15" s="334" t="s">
        <v>225</v>
      </c>
      <c r="E15" s="334" t="s">
        <v>236</v>
      </c>
      <c r="F15" s="334"/>
      <c r="G15" s="304"/>
    </row>
    <row r="16" spans="1:7">
      <c r="A16" s="304"/>
      <c r="B16" s="335" t="s">
        <v>218</v>
      </c>
      <c r="C16" s="336"/>
      <c r="D16" s="334" t="s">
        <v>226</v>
      </c>
      <c r="E16" s="334" t="s">
        <v>237</v>
      </c>
      <c r="F16" s="334"/>
      <c r="G16" s="304"/>
    </row>
    <row r="17" spans="2:6">
      <c r="B17" s="335" t="s">
        <v>219</v>
      </c>
      <c r="C17" s="336"/>
      <c r="D17" s="334" t="s">
        <v>227</v>
      </c>
      <c r="E17" s="334" t="s">
        <v>238</v>
      </c>
      <c r="F17" s="334"/>
    </row>
    <row r="18" spans="2:6">
      <c r="B18" s="335" t="s">
        <v>220</v>
      </c>
      <c r="C18" s="336"/>
      <c r="D18" s="334" t="s">
        <v>228</v>
      </c>
      <c r="E18" s="334" t="s">
        <v>239</v>
      </c>
      <c r="F18" s="334"/>
    </row>
    <row r="19" spans="2:6">
      <c r="B19" s="338" t="s">
        <v>411</v>
      </c>
      <c r="C19" s="336"/>
      <c r="D19" s="334" t="s">
        <v>229</v>
      </c>
      <c r="E19" s="334" t="s">
        <v>240</v>
      </c>
      <c r="F19" s="334"/>
    </row>
    <row r="20" spans="2:6">
      <c r="B20" s="335" t="s">
        <v>412</v>
      </c>
      <c r="C20" s="336"/>
      <c r="D20" s="334" t="s">
        <v>230</v>
      </c>
      <c r="E20" s="334"/>
      <c r="F20" s="334"/>
    </row>
    <row r="21" spans="2:6">
      <c r="B21" s="338" t="s">
        <v>413</v>
      </c>
      <c r="C21" s="336"/>
      <c r="D21" s="334" t="s">
        <v>231</v>
      </c>
      <c r="E21" s="334"/>
      <c r="F21" s="334"/>
    </row>
    <row r="22" spans="2:6">
      <c r="B22" s="335" t="s">
        <v>414</v>
      </c>
      <c r="C22" s="333"/>
      <c r="D22" s="334" t="s">
        <v>232</v>
      </c>
      <c r="E22" s="334"/>
      <c r="F22" s="334"/>
    </row>
    <row r="23" spans="2:6">
      <c r="B23" s="335" t="s">
        <v>415</v>
      </c>
      <c r="C23" s="337"/>
      <c r="D23" s="334" t="s">
        <v>233</v>
      </c>
      <c r="E23" s="334"/>
      <c r="F23" s="334"/>
    </row>
    <row r="24" spans="2:6">
      <c r="B24" s="335" t="s">
        <v>221</v>
      </c>
      <c r="C24" s="333"/>
      <c r="D24" s="334"/>
      <c r="E24" s="334"/>
      <c r="F24" s="334"/>
    </row>
    <row r="25" spans="2:6">
      <c r="B25" s="338"/>
      <c r="C25" s="339"/>
      <c r="D25" s="334"/>
      <c r="E25" s="334"/>
      <c r="F25" s="334"/>
    </row>
    <row r="26" spans="2:6">
      <c r="B26" s="338"/>
      <c r="C26" s="339"/>
      <c r="D26" s="334"/>
      <c r="E26" s="334"/>
      <c r="F26" s="334"/>
    </row>
    <row r="27" spans="2:6">
      <c r="B27" s="338"/>
      <c r="C27" s="339"/>
      <c r="D27" s="334"/>
      <c r="E27" s="334"/>
      <c r="F27" s="334"/>
    </row>
    <row r="28" spans="2:6">
      <c r="B28" s="338"/>
      <c r="C28" s="339"/>
      <c r="D28" s="334"/>
      <c r="E28" s="334"/>
      <c r="F28" s="334"/>
    </row>
    <row r="29" spans="2:6">
      <c r="B29" s="338"/>
      <c r="C29" s="339"/>
      <c r="D29" s="334"/>
      <c r="E29" s="334"/>
      <c r="F29" s="334"/>
    </row>
    <row r="30" spans="2:6">
      <c r="B30" s="338"/>
      <c r="C30" s="339"/>
      <c r="D30" s="334"/>
      <c r="E30" s="334"/>
      <c r="F30" s="334"/>
    </row>
    <row r="31" spans="2:6" ht="13.5" thickBot="1">
      <c r="B31" s="340"/>
      <c r="C31" s="341"/>
      <c r="D31" s="342"/>
      <c r="E31" s="342"/>
      <c r="F31" s="342"/>
    </row>
    <row r="32" spans="2:6" ht="13.5" thickTop="1">
      <c r="B32" s="343"/>
      <c r="C32" s="336"/>
      <c r="D32" s="333"/>
      <c r="E32" s="333"/>
      <c r="F32" s="333"/>
    </row>
    <row r="33" spans="2:6">
      <c r="B33" s="415" t="s">
        <v>8</v>
      </c>
      <c r="C33" s="415"/>
      <c r="D33" s="415"/>
      <c r="E33" s="415"/>
      <c r="F33" s="415"/>
    </row>
    <row r="34" spans="2:6" ht="13.5" thickBot="1">
      <c r="B34" s="344"/>
      <c r="C34" s="345"/>
      <c r="D34" s="345"/>
      <c r="E34" s="345"/>
      <c r="F34" s="345"/>
    </row>
    <row r="35" spans="2:6">
      <c r="B35" s="328" t="s">
        <v>75</v>
      </c>
      <c r="C35" s="331" t="s">
        <v>9</v>
      </c>
      <c r="D35" s="331" t="s">
        <v>77</v>
      </c>
      <c r="E35" s="331" t="s">
        <v>86</v>
      </c>
      <c r="F35" s="346"/>
    </row>
    <row r="36" spans="2:6">
      <c r="B36" s="347"/>
      <c r="C36" s="348"/>
      <c r="D36" s="348"/>
      <c r="E36" s="348"/>
      <c r="F36" s="349"/>
    </row>
    <row r="37" spans="2:6">
      <c r="B37" s="350" t="s">
        <v>248</v>
      </c>
      <c r="C37" s="351" t="s">
        <v>244</v>
      </c>
      <c r="D37" s="348" t="s">
        <v>242</v>
      </c>
      <c r="E37" s="348" t="s">
        <v>241</v>
      </c>
      <c r="F37" s="349"/>
    </row>
    <row r="38" spans="2:6">
      <c r="B38" s="350" t="s">
        <v>249</v>
      </c>
      <c r="C38" s="351" t="s">
        <v>245</v>
      </c>
      <c r="D38" s="348" t="s">
        <v>243</v>
      </c>
      <c r="E38" s="348"/>
      <c r="F38" s="349"/>
    </row>
    <row r="39" spans="2:6">
      <c r="B39" s="350" t="s">
        <v>250</v>
      </c>
      <c r="C39" s="351" t="s">
        <v>246</v>
      </c>
      <c r="D39" s="348"/>
      <c r="E39" s="348"/>
      <c r="F39" s="349"/>
    </row>
    <row r="40" spans="2:6">
      <c r="B40" s="350" t="s">
        <v>251</v>
      </c>
      <c r="C40" s="351" t="s">
        <v>247</v>
      </c>
      <c r="D40" s="348"/>
      <c r="E40" s="348"/>
      <c r="F40" s="349"/>
    </row>
    <row r="41" spans="2:6">
      <c r="B41" s="350" t="s">
        <v>252</v>
      </c>
      <c r="C41" s="351"/>
      <c r="D41" s="348"/>
      <c r="E41" s="348"/>
      <c r="F41" s="349"/>
    </row>
    <row r="42" spans="2:6">
      <c r="B42" s="350" t="s">
        <v>253</v>
      </c>
      <c r="C42" s="351"/>
      <c r="D42" s="348"/>
      <c r="E42" s="348"/>
      <c r="F42" s="349"/>
    </row>
    <row r="43" spans="2:6">
      <c r="B43" s="350" t="s">
        <v>254</v>
      </c>
      <c r="C43" s="351"/>
      <c r="D43" s="348"/>
      <c r="E43" s="348"/>
      <c r="F43" s="349"/>
    </row>
    <row r="44" spans="2:6">
      <c r="B44" s="350" t="s">
        <v>255</v>
      </c>
      <c r="C44" s="351"/>
      <c r="D44" s="348"/>
      <c r="E44" s="348"/>
      <c r="F44" s="349"/>
    </row>
    <row r="45" spans="2:6">
      <c r="B45" s="350" t="s">
        <v>256</v>
      </c>
      <c r="C45" s="351"/>
      <c r="D45" s="348"/>
      <c r="E45" s="348"/>
      <c r="F45" s="349"/>
    </row>
    <row r="46" spans="2:6">
      <c r="B46" s="350" t="s">
        <v>257</v>
      </c>
      <c r="C46" s="351"/>
      <c r="D46" s="348"/>
      <c r="E46" s="348"/>
      <c r="F46" s="349"/>
    </row>
    <row r="47" spans="2:6">
      <c r="B47" s="350" t="s">
        <v>258</v>
      </c>
      <c r="C47" s="351"/>
      <c r="D47" s="348"/>
      <c r="E47" s="348"/>
      <c r="F47" s="349"/>
    </row>
    <row r="48" spans="2:6">
      <c r="B48" s="350" t="s">
        <v>259</v>
      </c>
      <c r="C48" s="351"/>
      <c r="D48" s="348"/>
      <c r="E48" s="348"/>
      <c r="F48" s="349"/>
    </row>
    <row r="49" spans="2:6">
      <c r="B49" s="347" t="s">
        <v>260</v>
      </c>
      <c r="C49" s="348"/>
      <c r="D49" s="348"/>
      <c r="E49" s="348"/>
      <c r="F49" s="349"/>
    </row>
    <row r="50" spans="2:6">
      <c r="B50" s="366" t="s">
        <v>261</v>
      </c>
      <c r="C50" s="352"/>
      <c r="D50" s="348"/>
      <c r="E50" s="348"/>
      <c r="F50" s="349"/>
    </row>
    <row r="51" spans="2:6">
      <c r="B51" s="347" t="s">
        <v>262</v>
      </c>
      <c r="C51" s="348"/>
      <c r="D51" s="348"/>
      <c r="E51" s="348"/>
      <c r="F51" s="349"/>
    </row>
    <row r="52" spans="2:6" ht="13.5" thickBot="1">
      <c r="B52" s="353"/>
      <c r="C52" s="354"/>
      <c r="D52" s="355"/>
      <c r="E52" s="355"/>
      <c r="F52" s="349"/>
    </row>
    <row r="53" spans="2:6" ht="13.5" thickTop="1">
      <c r="B53" s="356"/>
      <c r="C53" s="356"/>
      <c r="D53" s="357"/>
      <c r="E53" s="357"/>
      <c r="F53" s="358"/>
    </row>
  </sheetData>
  <sheetProtection insertRows="0" selectLockedCells="1"/>
  <mergeCells count="3">
    <mergeCell ref="B9:F9"/>
    <mergeCell ref="B33:F33"/>
    <mergeCell ref="A1:G1"/>
  </mergeCells>
  <phoneticPr fontId="2" type="noConversion"/>
  <printOptions headings="1" gridLinesSet="0"/>
  <pageMargins left="0" right="0" top="0.72" bottom="0.21" header="0.22" footer="0.17"/>
  <pageSetup scale="80" firstPageNumber="5" orientation="landscape" r:id="rId1"/>
  <headerFooter alignWithMargins="0">
    <oddHeader>&amp;L&amp;8Page &amp;P&amp;R&amp;8Page &amp;P</oddHeader>
  </headerFooter>
</worksheet>
</file>

<file path=xl/worksheets/sheet6.xml><?xml version="1.0" encoding="utf-8"?>
<worksheet xmlns="http://schemas.openxmlformats.org/spreadsheetml/2006/main" xmlns:r="http://schemas.openxmlformats.org/officeDocument/2006/relationships">
  <dimension ref="A1:E88"/>
  <sheetViews>
    <sheetView showGridLines="0" workbookViewId="0">
      <selection activeCell="B11" sqref="B11"/>
    </sheetView>
  </sheetViews>
  <sheetFormatPr defaultRowHeight="12.75"/>
  <cols>
    <col min="1" max="1" width="30.7109375" customWidth="1"/>
    <col min="2" max="2" width="24.7109375" customWidth="1"/>
    <col min="4" max="4" width="30.7109375" customWidth="1"/>
    <col min="5" max="5" width="24.7109375" customWidth="1"/>
  </cols>
  <sheetData>
    <row r="1" spans="1:5">
      <c r="A1" s="417" t="s">
        <v>101</v>
      </c>
      <c r="B1" s="418"/>
      <c r="C1" s="418"/>
      <c r="D1" s="418"/>
      <c r="E1" s="418"/>
    </row>
    <row r="3" spans="1:5">
      <c r="A3" s="361" t="s">
        <v>95</v>
      </c>
      <c r="B3" s="360" t="s">
        <v>91</v>
      </c>
      <c r="C3" s="304"/>
      <c r="D3" s="305" t="s">
        <v>95</v>
      </c>
      <c r="E3" s="306" t="s">
        <v>91</v>
      </c>
    </row>
    <row r="4" spans="1:5">
      <c r="A4" s="362" t="s">
        <v>338</v>
      </c>
      <c r="B4" s="371">
        <v>21250</v>
      </c>
      <c r="C4" s="307"/>
      <c r="D4" s="308" t="s">
        <v>376</v>
      </c>
      <c r="E4" s="367">
        <v>786814.13</v>
      </c>
    </row>
    <row r="5" spans="1:5">
      <c r="A5" s="362" t="s">
        <v>339</v>
      </c>
      <c r="B5" s="371">
        <v>38883.71</v>
      </c>
      <c r="C5" s="307"/>
      <c r="D5" s="308" t="s">
        <v>377</v>
      </c>
      <c r="E5" s="367">
        <v>13650.55</v>
      </c>
    </row>
    <row r="6" spans="1:5">
      <c r="A6" s="362" t="s">
        <v>340</v>
      </c>
      <c r="B6" s="371">
        <v>11535</v>
      </c>
      <c r="C6" s="307"/>
      <c r="D6" s="308" t="s">
        <v>378</v>
      </c>
      <c r="E6" s="367">
        <v>4445.93</v>
      </c>
    </row>
    <row r="7" spans="1:5">
      <c r="A7" s="362" t="s">
        <v>341</v>
      </c>
      <c r="B7" s="371">
        <v>19994.66</v>
      </c>
      <c r="C7" s="307"/>
      <c r="D7" s="308" t="s">
        <v>379</v>
      </c>
      <c r="E7" s="367">
        <v>127433.7</v>
      </c>
    </row>
    <row r="8" spans="1:5">
      <c r="A8" s="362" t="s">
        <v>342</v>
      </c>
      <c r="B8" s="371">
        <v>49673.33</v>
      </c>
      <c r="C8" s="307"/>
      <c r="D8" s="308" t="s">
        <v>380</v>
      </c>
      <c r="E8" s="367">
        <v>19319.03</v>
      </c>
    </row>
    <row r="9" spans="1:5">
      <c r="A9" s="362" t="s">
        <v>343</v>
      </c>
      <c r="B9" s="371">
        <v>6518.52</v>
      </c>
      <c r="C9" s="307"/>
      <c r="D9" s="308" t="s">
        <v>382</v>
      </c>
      <c r="E9" s="367">
        <v>3275.96</v>
      </c>
    </row>
    <row r="10" spans="1:5">
      <c r="A10" s="362" t="s">
        <v>344</v>
      </c>
      <c r="B10" s="371">
        <v>3600</v>
      </c>
      <c r="C10" s="307"/>
      <c r="D10" s="308" t="s">
        <v>381</v>
      </c>
      <c r="E10" s="367">
        <v>37138.589999999997</v>
      </c>
    </row>
    <row r="11" spans="1:5">
      <c r="A11" s="362" t="s">
        <v>266</v>
      </c>
      <c r="B11" s="371">
        <v>349581.25</v>
      </c>
      <c r="C11" s="307"/>
      <c r="D11" s="308" t="s">
        <v>383</v>
      </c>
      <c r="E11" s="367">
        <v>2940.75</v>
      </c>
    </row>
    <row r="12" spans="1:5">
      <c r="A12" s="362" t="s">
        <v>345</v>
      </c>
      <c r="B12" s="371">
        <v>8900</v>
      </c>
      <c r="C12" s="307"/>
      <c r="D12" s="308" t="s">
        <v>384</v>
      </c>
      <c r="E12" s="367">
        <v>5387.83</v>
      </c>
    </row>
    <row r="13" spans="1:5">
      <c r="A13" s="362" t="s">
        <v>346</v>
      </c>
      <c r="B13" s="371">
        <v>42880.3</v>
      </c>
      <c r="C13" s="307"/>
      <c r="D13" s="308" t="s">
        <v>385</v>
      </c>
      <c r="E13" s="367">
        <v>5323</v>
      </c>
    </row>
    <row r="14" spans="1:5">
      <c r="A14" s="362" t="s">
        <v>347</v>
      </c>
      <c r="B14" s="371">
        <v>14571.37</v>
      </c>
      <c r="C14" s="307"/>
      <c r="D14" s="308" t="s">
        <v>386</v>
      </c>
      <c r="E14" s="367">
        <v>7663.91</v>
      </c>
    </row>
    <row r="15" spans="1:5">
      <c r="A15" s="362" t="s">
        <v>348</v>
      </c>
      <c r="B15" s="371">
        <v>10214.39</v>
      </c>
      <c r="C15" s="307"/>
      <c r="D15" s="308" t="s">
        <v>387</v>
      </c>
      <c r="E15" s="367">
        <v>6132</v>
      </c>
    </row>
    <row r="16" spans="1:5">
      <c r="A16" s="362" t="s">
        <v>349</v>
      </c>
      <c r="B16" s="371">
        <v>2757.5</v>
      </c>
      <c r="C16" s="307"/>
      <c r="D16" s="308" t="s">
        <v>388</v>
      </c>
      <c r="E16" s="367">
        <v>5794.44</v>
      </c>
    </row>
    <row r="17" spans="1:5">
      <c r="A17" s="362" t="s">
        <v>350</v>
      </c>
      <c r="B17" s="371">
        <v>23435.83</v>
      </c>
      <c r="C17" s="307"/>
      <c r="D17" s="308" t="s">
        <v>389</v>
      </c>
      <c r="E17" s="367">
        <v>5550</v>
      </c>
    </row>
    <row r="18" spans="1:5">
      <c r="A18" s="362" t="s">
        <v>351</v>
      </c>
      <c r="B18" s="371">
        <v>11400</v>
      </c>
      <c r="C18" s="307"/>
      <c r="D18" s="308" t="s">
        <v>390</v>
      </c>
      <c r="E18" s="367">
        <v>54378</v>
      </c>
    </row>
    <row r="19" spans="1:5">
      <c r="A19" s="362" t="s">
        <v>352</v>
      </c>
      <c r="B19" s="371">
        <v>7319.76</v>
      </c>
      <c r="C19" s="307"/>
      <c r="D19" s="308" t="s">
        <v>391</v>
      </c>
      <c r="E19" s="367">
        <v>25637.85</v>
      </c>
    </row>
    <row r="20" spans="1:5">
      <c r="A20" s="362" t="s">
        <v>353</v>
      </c>
      <c r="B20" s="371">
        <v>3134.5</v>
      </c>
      <c r="C20" s="307"/>
      <c r="D20" s="308" t="s">
        <v>392</v>
      </c>
      <c r="E20" s="367">
        <v>7119</v>
      </c>
    </row>
    <row r="21" spans="1:5">
      <c r="A21" s="362" t="s">
        <v>354</v>
      </c>
      <c r="B21" s="371">
        <v>28085.85</v>
      </c>
      <c r="C21" s="307"/>
      <c r="D21" s="308" t="s">
        <v>393</v>
      </c>
      <c r="E21" s="367">
        <v>36511.75</v>
      </c>
    </row>
    <row r="22" spans="1:5">
      <c r="A22" s="362" t="s">
        <v>355</v>
      </c>
      <c r="B22" s="371">
        <v>7400.5</v>
      </c>
      <c r="C22" s="307"/>
      <c r="D22" s="308" t="s">
        <v>394</v>
      </c>
      <c r="E22" s="367">
        <v>163976.91</v>
      </c>
    </row>
    <row r="23" spans="1:5">
      <c r="A23" s="362" t="s">
        <v>356</v>
      </c>
      <c r="B23" s="371">
        <v>4400</v>
      </c>
      <c r="C23" s="307"/>
      <c r="D23" s="308" t="s">
        <v>395</v>
      </c>
      <c r="E23" s="367">
        <v>3809.47</v>
      </c>
    </row>
    <row r="24" spans="1:5">
      <c r="A24" s="362" t="s">
        <v>357</v>
      </c>
      <c r="B24" s="371">
        <v>6092.5</v>
      </c>
      <c r="C24" s="307"/>
      <c r="D24" s="308" t="s">
        <v>396</v>
      </c>
      <c r="E24" s="367">
        <v>2555.08</v>
      </c>
    </row>
    <row r="25" spans="1:5">
      <c r="A25" s="362" t="s">
        <v>358</v>
      </c>
      <c r="B25" s="371">
        <v>5400</v>
      </c>
      <c r="C25" s="307"/>
      <c r="D25" s="308" t="s">
        <v>397</v>
      </c>
      <c r="E25" s="367">
        <v>66114.06</v>
      </c>
    </row>
    <row r="26" spans="1:5">
      <c r="A26" s="362" t="s">
        <v>359</v>
      </c>
      <c r="B26" s="371">
        <v>25649.31</v>
      </c>
      <c r="C26" s="307"/>
      <c r="D26" s="308" t="s">
        <v>399</v>
      </c>
      <c r="E26" s="367">
        <v>386299.52</v>
      </c>
    </row>
    <row r="27" spans="1:5">
      <c r="A27" s="362" t="s">
        <v>360</v>
      </c>
      <c r="B27" s="371">
        <v>4135.05</v>
      </c>
      <c r="C27" s="307"/>
      <c r="D27" s="308" t="s">
        <v>398</v>
      </c>
      <c r="E27" s="367">
        <v>69784.350000000006</v>
      </c>
    </row>
    <row r="28" spans="1:5">
      <c r="A28" s="362" t="s">
        <v>361</v>
      </c>
      <c r="B28" s="371">
        <v>49928.72</v>
      </c>
      <c r="C28" s="307"/>
      <c r="D28" s="308" t="s">
        <v>400</v>
      </c>
      <c r="E28" s="367">
        <v>48261.27</v>
      </c>
    </row>
    <row r="29" spans="1:5">
      <c r="A29" s="362" t="s">
        <v>362</v>
      </c>
      <c r="B29" s="371">
        <v>29743.31</v>
      </c>
      <c r="C29" s="307"/>
      <c r="D29" s="308" t="s">
        <v>401</v>
      </c>
      <c r="E29" s="367">
        <v>582027.84</v>
      </c>
    </row>
    <row r="30" spans="1:5">
      <c r="A30" s="362" t="s">
        <v>363</v>
      </c>
      <c r="B30" s="371">
        <v>2700</v>
      </c>
      <c r="C30" s="307"/>
      <c r="D30" s="308" t="s">
        <v>402</v>
      </c>
      <c r="E30" s="367">
        <v>3000</v>
      </c>
    </row>
    <row r="31" spans="1:5">
      <c r="A31" s="362" t="s">
        <v>364</v>
      </c>
      <c r="B31" s="371">
        <v>17663.419999999998</v>
      </c>
      <c r="C31" s="307"/>
      <c r="D31" s="308" t="s">
        <v>403</v>
      </c>
      <c r="E31" s="367">
        <v>3300</v>
      </c>
    </row>
    <row r="32" spans="1:5">
      <c r="A32" s="362" t="s">
        <v>365</v>
      </c>
      <c r="B32" s="371">
        <v>3535.1</v>
      </c>
      <c r="C32" s="307"/>
      <c r="D32" s="308" t="s">
        <v>404</v>
      </c>
      <c r="E32" s="367">
        <v>19970.11</v>
      </c>
    </row>
    <row r="33" spans="1:5">
      <c r="A33" s="362" t="s">
        <v>366</v>
      </c>
      <c r="B33" s="371">
        <v>30405</v>
      </c>
      <c r="C33" s="307"/>
      <c r="D33" s="308" t="s">
        <v>405</v>
      </c>
      <c r="E33" s="367">
        <v>4019.67</v>
      </c>
    </row>
    <row r="34" spans="1:5">
      <c r="A34" s="362" t="s">
        <v>367</v>
      </c>
      <c r="B34" s="371">
        <v>2870</v>
      </c>
      <c r="C34" s="307"/>
      <c r="D34" s="308" t="s">
        <v>406</v>
      </c>
      <c r="E34" s="367">
        <v>7441.6</v>
      </c>
    </row>
    <row r="35" spans="1:5">
      <c r="A35" s="362" t="s">
        <v>368</v>
      </c>
      <c r="B35" s="371">
        <v>3347.32</v>
      </c>
      <c r="C35" s="307"/>
      <c r="D35" s="308" t="s">
        <v>407</v>
      </c>
      <c r="E35" s="367">
        <v>13006.92</v>
      </c>
    </row>
    <row r="36" spans="1:5">
      <c r="A36" s="362" t="s">
        <v>369</v>
      </c>
      <c r="B36" s="371">
        <v>73885.69</v>
      </c>
      <c r="C36" s="307"/>
      <c r="D36" s="308" t="s">
        <v>408</v>
      </c>
      <c r="E36" s="367">
        <v>50064.82</v>
      </c>
    </row>
    <row r="37" spans="1:5">
      <c r="A37" s="362" t="s">
        <v>370</v>
      </c>
      <c r="B37" s="371">
        <v>64107.02</v>
      </c>
      <c r="C37" s="307"/>
      <c r="D37" s="308" t="s">
        <v>409</v>
      </c>
      <c r="E37" s="367">
        <v>43033.65</v>
      </c>
    </row>
    <row r="38" spans="1:5">
      <c r="A38" s="362" t="s">
        <v>372</v>
      </c>
      <c r="B38" s="371">
        <v>4812.18</v>
      </c>
      <c r="C38" s="307"/>
      <c r="D38" s="308" t="s">
        <v>410</v>
      </c>
      <c r="E38" s="367">
        <v>54552</v>
      </c>
    </row>
    <row r="39" spans="1:5">
      <c r="A39" s="362" t="s">
        <v>371</v>
      </c>
      <c r="B39" s="371">
        <v>6947</v>
      </c>
      <c r="C39" s="307"/>
      <c r="D39" s="308"/>
      <c r="E39" s="367"/>
    </row>
    <row r="40" spans="1:5">
      <c r="A40" s="362" t="s">
        <v>373</v>
      </c>
      <c r="B40" s="371">
        <v>152108.84</v>
      </c>
      <c r="C40" s="307"/>
      <c r="D40" s="308"/>
      <c r="E40" s="367"/>
    </row>
    <row r="41" spans="1:5">
      <c r="A41" s="362" t="s">
        <v>374</v>
      </c>
      <c r="B41" s="371">
        <v>210238.29</v>
      </c>
      <c r="C41" s="307"/>
      <c r="D41" s="308"/>
      <c r="E41" s="367"/>
    </row>
    <row r="42" spans="1:5">
      <c r="A42" s="363" t="s">
        <v>375</v>
      </c>
      <c r="B42" s="372">
        <v>66866</v>
      </c>
      <c r="C42" s="307"/>
      <c r="D42" s="359"/>
      <c r="E42" s="368"/>
    </row>
    <row r="43" spans="1:5">
      <c r="A43" s="304"/>
      <c r="B43" s="304"/>
      <c r="C43" s="304"/>
      <c r="D43" s="309"/>
      <c r="E43" s="309"/>
    </row>
    <row r="44" spans="1:5">
      <c r="A44" s="304"/>
      <c r="B44" s="304"/>
      <c r="C44" s="304"/>
      <c r="D44" s="309"/>
      <c r="E44" s="309"/>
    </row>
    <row r="45" spans="1:5">
      <c r="A45" s="304"/>
      <c r="B45" s="304"/>
      <c r="C45" s="304"/>
      <c r="D45" s="309"/>
      <c r="E45" s="309"/>
    </row>
    <row r="46" spans="1:5">
      <c r="A46" s="304"/>
      <c r="B46" s="304"/>
      <c r="C46" s="304"/>
      <c r="D46" s="309"/>
      <c r="E46" s="309"/>
    </row>
    <row r="47" spans="1:5">
      <c r="A47" s="304"/>
      <c r="B47" s="304"/>
      <c r="C47" s="304"/>
      <c r="D47" s="309"/>
      <c r="E47" s="309"/>
    </row>
    <row r="48" spans="1:5">
      <c r="A48" s="304"/>
      <c r="B48" s="304"/>
      <c r="C48" s="304"/>
      <c r="D48" s="309"/>
      <c r="E48" s="309"/>
    </row>
    <row r="49" spans="1:5">
      <c r="A49" s="304"/>
      <c r="B49" s="304"/>
      <c r="C49" s="304"/>
      <c r="D49" s="309"/>
      <c r="E49" s="309"/>
    </row>
    <row r="50" spans="1:5">
      <c r="A50" s="304"/>
      <c r="B50" s="304"/>
      <c r="C50" s="304"/>
      <c r="D50" s="309"/>
      <c r="E50" s="309"/>
    </row>
    <row r="51" spans="1:5">
      <c r="A51" s="304"/>
      <c r="B51" s="304"/>
      <c r="C51" s="304"/>
      <c r="D51" s="309"/>
      <c r="E51" s="309"/>
    </row>
    <row r="52" spans="1:5">
      <c r="A52" s="304"/>
      <c r="B52" s="304"/>
      <c r="C52" s="304"/>
      <c r="D52" s="309"/>
      <c r="E52" s="309"/>
    </row>
    <row r="53" spans="1:5">
      <c r="A53" s="304"/>
      <c r="B53" s="304"/>
      <c r="C53" s="304"/>
      <c r="D53" s="309"/>
      <c r="E53" s="309"/>
    </row>
    <row r="54" spans="1:5">
      <c r="A54" s="310"/>
      <c r="B54" s="304"/>
      <c r="C54" s="304"/>
      <c r="D54" s="309"/>
      <c r="E54" s="309"/>
    </row>
    <row r="55" spans="1:5">
      <c r="D55" s="309"/>
      <c r="E55" s="309"/>
    </row>
    <row r="56" spans="1:5">
      <c r="D56" s="309"/>
      <c r="E56" s="309"/>
    </row>
    <row r="57" spans="1:5">
      <c r="D57" s="309"/>
      <c r="E57" s="309"/>
    </row>
    <row r="58" spans="1:5">
      <c r="D58" s="309"/>
      <c r="E58" s="309"/>
    </row>
    <row r="59" spans="1:5">
      <c r="D59" s="309"/>
      <c r="E59" s="309"/>
    </row>
    <row r="60" spans="1:5">
      <c r="D60" s="309"/>
      <c r="E60" s="309"/>
    </row>
    <row r="61" spans="1:5">
      <c r="D61" s="309"/>
      <c r="E61" s="309"/>
    </row>
    <row r="62" spans="1:5">
      <c r="D62" s="309"/>
      <c r="E62" s="309"/>
    </row>
    <row r="63" spans="1:5">
      <c r="D63" s="309"/>
      <c r="E63" s="309"/>
    </row>
    <row r="64" spans="1:5">
      <c r="D64" s="309"/>
      <c r="E64" s="309"/>
    </row>
    <row r="65" spans="4:5">
      <c r="D65" s="309"/>
      <c r="E65" s="309"/>
    </row>
    <row r="66" spans="4:5">
      <c r="D66" s="309"/>
      <c r="E66" s="309"/>
    </row>
    <row r="67" spans="4:5">
      <c r="D67" s="309"/>
      <c r="E67" s="309"/>
    </row>
    <row r="68" spans="4:5">
      <c r="D68" s="309"/>
      <c r="E68" s="309"/>
    </row>
    <row r="69" spans="4:5">
      <c r="D69" s="309"/>
      <c r="E69" s="309"/>
    </row>
    <row r="70" spans="4:5">
      <c r="D70" s="309"/>
      <c r="E70" s="309"/>
    </row>
    <row r="71" spans="4:5">
      <c r="D71" s="309"/>
      <c r="E71" s="309"/>
    </row>
    <row r="72" spans="4:5">
      <c r="D72" s="309"/>
      <c r="E72" s="309"/>
    </row>
    <row r="73" spans="4:5">
      <c r="D73" s="309"/>
      <c r="E73" s="309"/>
    </row>
    <row r="74" spans="4:5">
      <c r="D74" s="309"/>
      <c r="E74" s="309"/>
    </row>
    <row r="75" spans="4:5">
      <c r="D75" s="309"/>
      <c r="E75" s="309"/>
    </row>
    <row r="76" spans="4:5">
      <c r="D76" s="309"/>
      <c r="E76" s="309"/>
    </row>
    <row r="77" spans="4:5">
      <c r="D77" s="309"/>
      <c r="E77" s="309"/>
    </row>
    <row r="78" spans="4:5">
      <c r="D78" s="309"/>
      <c r="E78" s="309"/>
    </row>
    <row r="79" spans="4:5">
      <c r="D79" s="309"/>
      <c r="E79" s="309"/>
    </row>
    <row r="80" spans="4:5">
      <c r="D80" s="309"/>
      <c r="E80" s="309"/>
    </row>
    <row r="81" spans="4:5">
      <c r="D81" s="309"/>
      <c r="E81" s="309"/>
    </row>
    <row r="82" spans="4:5">
      <c r="D82" s="309"/>
      <c r="E82" s="309"/>
    </row>
    <row r="83" spans="4:5">
      <c r="D83" s="309"/>
      <c r="E83" s="309"/>
    </row>
    <row r="84" spans="4:5">
      <c r="D84" s="309"/>
      <c r="E84" s="309"/>
    </row>
    <row r="85" spans="4:5">
      <c r="D85" s="309"/>
      <c r="E85" s="309"/>
    </row>
    <row r="86" spans="4:5">
      <c r="D86" s="309"/>
      <c r="E86" s="309"/>
    </row>
    <row r="87" spans="4:5">
      <c r="D87" s="309"/>
      <c r="E87" s="309"/>
    </row>
    <row r="88" spans="4:5">
      <c r="D88" s="309"/>
      <c r="E88" s="309"/>
    </row>
  </sheetData>
  <mergeCells count="1">
    <mergeCell ref="A1:E1"/>
  </mergeCells>
  <phoneticPr fontId="2" type="noConversion"/>
  <printOptions headings="1"/>
  <pageMargins left="0" right="0" top="0.72" bottom="0.21" header="0.22" footer="0.17"/>
  <pageSetup firstPageNumber="5" orientation="landscape" r:id="rId1"/>
  <headerFooter alignWithMargins="0">
    <oddHeader>&amp;L&amp;8Page &amp;P&amp;R&amp;8Page &amp;P</oddHeader>
  </headerFooter>
</worksheet>
</file>

<file path=xl/worksheets/sheet7.xml><?xml version="1.0" encoding="utf-8"?>
<worksheet xmlns="http://schemas.openxmlformats.org/spreadsheetml/2006/main" xmlns:r="http://schemas.openxmlformats.org/officeDocument/2006/relationships">
  <dimension ref="A1:F47"/>
  <sheetViews>
    <sheetView showGridLines="0" workbookViewId="0">
      <selection activeCell="F21" sqref="F21"/>
    </sheetView>
  </sheetViews>
  <sheetFormatPr defaultColWidth="9.140625" defaultRowHeight="12.75"/>
  <cols>
    <col min="1" max="1" width="1.42578125" style="82" customWidth="1"/>
    <col min="2" max="2" width="35.7109375" style="82" customWidth="1"/>
    <col min="3" max="3" width="23.7109375" style="82" customWidth="1"/>
    <col min="4" max="4" width="2.5703125" style="82" customWidth="1"/>
    <col min="5" max="5" width="35.7109375" style="82" customWidth="1"/>
    <col min="6" max="6" width="18.85546875" style="82" customWidth="1"/>
    <col min="7" max="16384" width="9.140625" style="82"/>
  </cols>
  <sheetData>
    <row r="1" spans="1:6">
      <c r="A1" s="399" t="s">
        <v>174</v>
      </c>
      <c r="B1" s="399"/>
      <c r="C1" s="399"/>
      <c r="D1" s="399"/>
      <c r="E1" s="399"/>
      <c r="F1" s="399"/>
    </row>
    <row r="2" spans="1:6">
      <c r="A2" s="281"/>
      <c r="B2" s="281"/>
      <c r="C2" s="281"/>
      <c r="D2" s="281"/>
      <c r="E2" s="281"/>
      <c r="F2" s="281"/>
    </row>
    <row r="3" spans="1:6">
      <c r="B3" s="153" t="s">
        <v>105</v>
      </c>
    </row>
    <row r="4" spans="1:6">
      <c r="B4" s="153" t="s">
        <v>106</v>
      </c>
    </row>
    <row r="5" spans="1:6">
      <c r="B5" s="93"/>
    </row>
    <row r="6" spans="1:6">
      <c r="B6" s="150" t="str">
        <f>'ASA1'!C9</f>
        <v>Wood River-Hartford District #15</v>
      </c>
    </row>
    <row r="7" spans="1:6">
      <c r="B7" s="89" t="str">
        <f>'ASA1'!C10</f>
        <v>41-057-0150-03</v>
      </c>
    </row>
    <row r="8" spans="1:6">
      <c r="B8" s="84"/>
    </row>
    <row r="9" spans="1:6">
      <c r="B9" s="419" t="s">
        <v>104</v>
      </c>
      <c r="C9" s="420"/>
      <c r="D9" s="420"/>
      <c r="E9" s="420"/>
      <c r="F9" s="420"/>
    </row>
    <row r="10" spans="1:6">
      <c r="B10" s="85"/>
      <c r="C10" s="83"/>
    </row>
    <row r="11" spans="1:6">
      <c r="B11" s="361" t="s">
        <v>95</v>
      </c>
      <c r="C11" s="360" t="s">
        <v>91</v>
      </c>
      <c r="D11" s="88"/>
      <c r="E11" s="305" t="s">
        <v>95</v>
      </c>
      <c r="F11" s="306" t="s">
        <v>91</v>
      </c>
    </row>
    <row r="12" spans="1:6" s="90" customFormat="1" ht="14.65" customHeight="1">
      <c r="B12" s="362" t="s">
        <v>303</v>
      </c>
      <c r="C12" s="371">
        <v>1650</v>
      </c>
      <c r="E12" s="308" t="s">
        <v>328</v>
      </c>
      <c r="F12" s="367">
        <v>1491.89</v>
      </c>
    </row>
    <row r="13" spans="1:6" s="90" customFormat="1" ht="14.65" customHeight="1">
      <c r="B13" s="362" t="s">
        <v>304</v>
      </c>
      <c r="C13" s="371">
        <v>1710</v>
      </c>
      <c r="E13" s="308" t="s">
        <v>329</v>
      </c>
      <c r="F13" s="367">
        <v>1079.1199999999999</v>
      </c>
    </row>
    <row r="14" spans="1:6" s="90" customFormat="1" ht="14.65" customHeight="1">
      <c r="B14" s="362" t="s">
        <v>305</v>
      </c>
      <c r="C14" s="371">
        <v>2394.0500000000002</v>
      </c>
      <c r="E14" s="308" t="s">
        <v>330</v>
      </c>
      <c r="F14" s="367">
        <v>2000</v>
      </c>
    </row>
    <row r="15" spans="1:6" s="90" customFormat="1" ht="14.65" customHeight="1">
      <c r="B15" s="362" t="s">
        <v>306</v>
      </c>
      <c r="C15" s="371">
        <v>1210</v>
      </c>
      <c r="E15" s="308" t="s">
        <v>331</v>
      </c>
      <c r="F15" s="367">
        <v>1316.14</v>
      </c>
    </row>
    <row r="16" spans="1:6" s="90" customFormat="1" ht="14.65" customHeight="1">
      <c r="B16" s="362" t="s">
        <v>307</v>
      </c>
      <c r="C16" s="371">
        <v>1893.59</v>
      </c>
      <c r="E16" s="308" t="s">
        <v>332</v>
      </c>
      <c r="F16" s="367">
        <v>2174.29</v>
      </c>
    </row>
    <row r="17" spans="2:6" s="90" customFormat="1" ht="14.65" customHeight="1">
      <c r="B17" s="362" t="s">
        <v>308</v>
      </c>
      <c r="C17" s="371">
        <v>1377.06</v>
      </c>
      <c r="E17" s="308" t="s">
        <v>333</v>
      </c>
      <c r="F17" s="367">
        <v>2094.85</v>
      </c>
    </row>
    <row r="18" spans="2:6" s="90" customFormat="1" ht="14.65" customHeight="1">
      <c r="B18" s="362" t="s">
        <v>309</v>
      </c>
      <c r="C18" s="371">
        <v>1990.17</v>
      </c>
      <c r="E18" s="308" t="s">
        <v>334</v>
      </c>
      <c r="F18" s="367">
        <v>1281</v>
      </c>
    </row>
    <row r="19" spans="2:6" s="90" customFormat="1" ht="14.65" customHeight="1">
      <c r="B19" s="362" t="s">
        <v>310</v>
      </c>
      <c r="C19" s="371">
        <v>1041</v>
      </c>
      <c r="E19" s="308" t="s">
        <v>335</v>
      </c>
      <c r="F19" s="367">
        <v>1474</v>
      </c>
    </row>
    <row r="20" spans="2:6" s="90" customFormat="1" ht="14.65" customHeight="1">
      <c r="B20" s="362" t="s">
        <v>311</v>
      </c>
      <c r="C20" s="371">
        <v>1853</v>
      </c>
      <c r="E20" s="308" t="s">
        <v>336</v>
      </c>
      <c r="F20" s="367">
        <v>1000</v>
      </c>
    </row>
    <row r="21" spans="2:6" s="90" customFormat="1" ht="14.65" customHeight="1">
      <c r="B21" s="362" t="s">
        <v>312</v>
      </c>
      <c r="C21" s="371">
        <v>1173.53</v>
      </c>
      <c r="E21" s="308" t="s">
        <v>337</v>
      </c>
      <c r="F21" s="367">
        <v>1960</v>
      </c>
    </row>
    <row r="22" spans="2:6" s="90" customFormat="1" ht="14.65" customHeight="1">
      <c r="B22" s="362" t="s">
        <v>313</v>
      </c>
      <c r="C22" s="371">
        <v>1000</v>
      </c>
      <c r="E22" s="308"/>
      <c r="F22" s="367"/>
    </row>
    <row r="23" spans="2:6" s="90" customFormat="1" ht="14.65" customHeight="1">
      <c r="B23" s="362" t="s">
        <v>314</v>
      </c>
      <c r="C23" s="371">
        <v>1250</v>
      </c>
      <c r="E23" s="308"/>
      <c r="F23" s="367"/>
    </row>
    <row r="24" spans="2:6" s="90" customFormat="1" ht="14.65" customHeight="1">
      <c r="B24" s="362" t="s">
        <v>315</v>
      </c>
      <c r="C24" s="371">
        <v>1055</v>
      </c>
      <c r="E24" s="308"/>
      <c r="F24" s="367"/>
    </row>
    <row r="25" spans="2:6" s="90" customFormat="1" ht="14.65" customHeight="1">
      <c r="B25" s="362" t="s">
        <v>316</v>
      </c>
      <c r="C25" s="371">
        <v>1009.64</v>
      </c>
      <c r="E25" s="308"/>
      <c r="F25" s="367"/>
    </row>
    <row r="26" spans="2:6" s="90" customFormat="1" ht="14.65" customHeight="1">
      <c r="B26" s="362" t="s">
        <v>317</v>
      </c>
      <c r="C26" s="371">
        <v>1217</v>
      </c>
      <c r="E26" s="308"/>
      <c r="F26" s="367"/>
    </row>
    <row r="27" spans="2:6" s="90" customFormat="1" ht="14.65" customHeight="1">
      <c r="B27" s="362" t="s">
        <v>318</v>
      </c>
      <c r="C27" s="371">
        <v>1181.42</v>
      </c>
      <c r="E27" s="308"/>
      <c r="F27" s="367"/>
    </row>
    <row r="28" spans="2:6" s="90" customFormat="1" ht="14.65" customHeight="1">
      <c r="B28" s="362" t="s">
        <v>319</v>
      </c>
      <c r="C28" s="371">
        <v>1200</v>
      </c>
      <c r="E28" s="308"/>
      <c r="F28" s="367"/>
    </row>
    <row r="29" spans="2:6" s="90" customFormat="1" ht="14.65" customHeight="1">
      <c r="B29" s="362" t="s">
        <v>320</v>
      </c>
      <c r="C29" s="371">
        <v>1369</v>
      </c>
      <c r="E29" s="308"/>
      <c r="F29" s="367"/>
    </row>
    <row r="30" spans="2:6" s="90" customFormat="1" ht="14.65" customHeight="1">
      <c r="B30" s="362" t="s">
        <v>321</v>
      </c>
      <c r="C30" s="371">
        <v>1070.1600000000001</v>
      </c>
      <c r="E30" s="308"/>
      <c r="F30" s="367"/>
    </row>
    <row r="31" spans="2:6" s="90" customFormat="1" ht="14.65" customHeight="1">
      <c r="B31" s="362" t="s">
        <v>322</v>
      </c>
      <c r="C31" s="371">
        <v>2059</v>
      </c>
      <c r="E31" s="308"/>
      <c r="F31" s="367"/>
    </row>
    <row r="32" spans="2:6" s="90" customFormat="1" ht="14.65" customHeight="1">
      <c r="B32" s="362" t="s">
        <v>323</v>
      </c>
      <c r="C32" s="371">
        <v>1400</v>
      </c>
      <c r="E32" s="308"/>
      <c r="F32" s="367"/>
    </row>
    <row r="33" spans="2:6" s="90" customFormat="1" ht="14.65" customHeight="1">
      <c r="B33" s="362" t="s">
        <v>324</v>
      </c>
      <c r="C33" s="371">
        <v>1164</v>
      </c>
      <c r="E33" s="308"/>
      <c r="F33" s="367"/>
    </row>
    <row r="34" spans="2:6" s="90" customFormat="1" ht="14.65" customHeight="1">
      <c r="B34" s="362" t="s">
        <v>325</v>
      </c>
      <c r="C34" s="371">
        <v>1361</v>
      </c>
      <c r="E34" s="308"/>
      <c r="F34" s="367"/>
    </row>
    <row r="35" spans="2:6" s="90" customFormat="1" ht="14.65" customHeight="1">
      <c r="B35" s="362" t="s">
        <v>326</v>
      </c>
      <c r="C35" s="371">
        <v>1790</v>
      </c>
      <c r="E35" s="308"/>
      <c r="F35" s="367"/>
    </row>
    <row r="36" spans="2:6" s="90" customFormat="1">
      <c r="B36" s="363" t="s">
        <v>327</v>
      </c>
      <c r="C36" s="372">
        <v>1972.78</v>
      </c>
      <c r="E36" s="359"/>
      <c r="F36" s="368"/>
    </row>
    <row r="47" spans="2:6">
      <c r="B47" s="192"/>
    </row>
  </sheetData>
  <mergeCells count="2">
    <mergeCell ref="B9:F9"/>
    <mergeCell ref="A1:F1"/>
  </mergeCells>
  <phoneticPr fontId="2" type="noConversion"/>
  <printOptions headings="1"/>
  <pageMargins left="0.5" right="0" top="0.72" bottom="0.21" header="0.22" footer="0.17"/>
  <pageSetup firstPageNumber="5" orientation="landscape" r:id="rId1"/>
  <headerFooter alignWithMargins="0">
    <oddHeader>&amp;L&amp;8Page &amp;P&amp;R&amp;8Page &amp;P</oddHeader>
  </headerFooter>
</worksheet>
</file>

<file path=xl/worksheets/sheet8.xml><?xml version="1.0" encoding="utf-8"?>
<worksheet xmlns="http://schemas.openxmlformats.org/spreadsheetml/2006/main" xmlns:r="http://schemas.openxmlformats.org/officeDocument/2006/relationships">
  <sheetPr codeName="Sheet3"/>
  <dimension ref="A1:E47"/>
  <sheetViews>
    <sheetView showGridLines="0" workbookViewId="0">
      <selection activeCell="E26" sqref="E26"/>
    </sheetView>
  </sheetViews>
  <sheetFormatPr defaultColWidth="9.140625" defaultRowHeight="12.75"/>
  <cols>
    <col min="1" max="1" width="1.42578125" style="82" customWidth="1"/>
    <col min="2" max="2" width="30.7109375" style="82" customWidth="1"/>
    <col min="3" max="3" width="24.85546875" style="82" customWidth="1"/>
    <col min="4" max="4" width="30.7109375" style="82" customWidth="1"/>
    <col min="5" max="5" width="24.7109375" style="82" customWidth="1"/>
    <col min="6" max="6" width="4.7109375" style="82" customWidth="1"/>
    <col min="7" max="16384" width="9.140625" style="82"/>
  </cols>
  <sheetData>
    <row r="1" spans="1:5">
      <c r="A1" s="399" t="s">
        <v>175</v>
      </c>
      <c r="B1" s="399"/>
      <c r="C1" s="399"/>
      <c r="D1" s="399"/>
      <c r="E1" s="399"/>
    </row>
    <row r="3" spans="1:5" s="86" customFormat="1">
      <c r="B3" s="153" t="s">
        <v>107</v>
      </c>
    </row>
    <row r="4" spans="1:5" s="86" customFormat="1">
      <c r="B4" s="153" t="s">
        <v>108</v>
      </c>
    </row>
    <row r="5" spans="1:5" s="86" customFormat="1">
      <c r="B5" s="153"/>
    </row>
    <row r="6" spans="1:5">
      <c r="B6" s="150" t="str">
        <f>'ASA1'!C9</f>
        <v>Wood River-Hartford District #15</v>
      </c>
    </row>
    <row r="7" spans="1:5">
      <c r="B7" s="87" t="str">
        <f>'ASA1'!C10</f>
        <v>41-057-0150-03</v>
      </c>
    </row>
    <row r="8" spans="1:5">
      <c r="B8" s="87"/>
    </row>
    <row r="9" spans="1:5">
      <c r="B9" s="419" t="s">
        <v>102</v>
      </c>
      <c r="C9" s="420"/>
      <c r="D9" s="420"/>
      <c r="E9" s="420"/>
    </row>
    <row r="10" spans="1:5">
      <c r="B10" s="85"/>
      <c r="C10" s="83"/>
    </row>
    <row r="11" spans="1:5">
      <c r="B11" s="305" t="s">
        <v>95</v>
      </c>
      <c r="C11" s="306" t="s">
        <v>91</v>
      </c>
      <c r="D11" s="305" t="s">
        <v>95</v>
      </c>
      <c r="E11" s="306" t="s">
        <v>91</v>
      </c>
    </row>
    <row r="12" spans="1:5" s="90" customFormat="1" ht="14.65" customHeight="1">
      <c r="B12" s="308" t="s">
        <v>263</v>
      </c>
      <c r="C12" s="367">
        <v>553</v>
      </c>
      <c r="D12" s="308" t="s">
        <v>288</v>
      </c>
      <c r="E12" s="367">
        <v>864</v>
      </c>
    </row>
    <row r="13" spans="1:5" s="90" customFormat="1" ht="14.65" customHeight="1">
      <c r="B13" s="308" t="s">
        <v>264</v>
      </c>
      <c r="C13" s="367">
        <v>751.52</v>
      </c>
      <c r="D13" s="308" t="s">
        <v>289</v>
      </c>
      <c r="E13" s="367">
        <v>567.6</v>
      </c>
    </row>
    <row r="14" spans="1:5" s="90" customFormat="1" ht="14.65" customHeight="1">
      <c r="B14" s="308" t="s">
        <v>265</v>
      </c>
      <c r="C14" s="367">
        <v>625</v>
      </c>
      <c r="D14" s="308" t="s">
        <v>290</v>
      </c>
      <c r="E14" s="367">
        <v>671.14</v>
      </c>
    </row>
    <row r="15" spans="1:5" s="90" customFormat="1" ht="14.65" customHeight="1">
      <c r="B15" s="308" t="s">
        <v>266</v>
      </c>
      <c r="C15" s="367">
        <v>802.5</v>
      </c>
      <c r="D15" s="308" t="s">
        <v>291</v>
      </c>
      <c r="E15" s="367">
        <v>997.16</v>
      </c>
    </row>
    <row r="16" spans="1:5" s="90" customFormat="1" ht="14.65" customHeight="1">
      <c r="B16" s="308" t="s">
        <v>267</v>
      </c>
      <c r="C16" s="367">
        <v>579.24</v>
      </c>
      <c r="D16" s="308" t="s">
        <v>292</v>
      </c>
      <c r="E16" s="367">
        <v>682.44</v>
      </c>
    </row>
    <row r="17" spans="2:5" s="90" customFormat="1" ht="14.65" customHeight="1">
      <c r="B17" s="308" t="s">
        <v>268</v>
      </c>
      <c r="C17" s="367">
        <v>629.42999999999995</v>
      </c>
      <c r="D17" s="308" t="s">
        <v>293</v>
      </c>
      <c r="E17" s="367">
        <v>548.9</v>
      </c>
    </row>
    <row r="18" spans="2:5" s="90" customFormat="1" ht="14.65" customHeight="1">
      <c r="B18" s="308" t="s">
        <v>269</v>
      </c>
      <c r="C18" s="367">
        <v>630.66</v>
      </c>
      <c r="D18" s="308" t="s">
        <v>294</v>
      </c>
      <c r="E18" s="367">
        <v>660.58</v>
      </c>
    </row>
    <row r="19" spans="2:5" s="90" customFormat="1" ht="14.65" customHeight="1">
      <c r="B19" s="308" t="s">
        <v>270</v>
      </c>
      <c r="C19" s="367">
        <v>800</v>
      </c>
      <c r="D19" s="308" t="s">
        <v>295</v>
      </c>
      <c r="E19" s="367">
        <v>647.95000000000005</v>
      </c>
    </row>
    <row r="20" spans="2:5" s="90" customFormat="1" ht="14.65" customHeight="1">
      <c r="B20" s="308" t="s">
        <v>271</v>
      </c>
      <c r="C20" s="367">
        <v>587.49</v>
      </c>
      <c r="D20" s="308" t="s">
        <v>296</v>
      </c>
      <c r="E20" s="367">
        <v>600</v>
      </c>
    </row>
    <row r="21" spans="2:5" s="90" customFormat="1" ht="14.65" customHeight="1">
      <c r="B21" s="308" t="s">
        <v>272</v>
      </c>
      <c r="C21" s="367">
        <v>890</v>
      </c>
      <c r="D21" s="308" t="s">
        <v>297</v>
      </c>
      <c r="E21" s="367">
        <v>904.98</v>
      </c>
    </row>
    <row r="22" spans="2:5" s="90" customFormat="1" ht="14.65" customHeight="1">
      <c r="B22" s="308" t="s">
        <v>273</v>
      </c>
      <c r="C22" s="367">
        <v>733.43</v>
      </c>
      <c r="D22" s="308" t="s">
        <v>298</v>
      </c>
      <c r="E22" s="367">
        <v>694.35</v>
      </c>
    </row>
    <row r="23" spans="2:5" s="90" customFormat="1" ht="14.65" customHeight="1">
      <c r="B23" s="308" t="s">
        <v>274</v>
      </c>
      <c r="C23" s="367">
        <v>675.4</v>
      </c>
      <c r="D23" s="308" t="s">
        <v>299</v>
      </c>
      <c r="E23" s="367">
        <v>600</v>
      </c>
    </row>
    <row r="24" spans="2:5" s="90" customFormat="1" ht="14.65" customHeight="1">
      <c r="B24" s="308" t="s">
        <v>275</v>
      </c>
      <c r="C24" s="367">
        <v>500</v>
      </c>
      <c r="D24" s="308" t="s">
        <v>300</v>
      </c>
      <c r="E24" s="367">
        <v>800</v>
      </c>
    </row>
    <row r="25" spans="2:5" s="90" customFormat="1" ht="14.65" customHeight="1">
      <c r="B25" s="308" t="s">
        <v>276</v>
      </c>
      <c r="C25" s="367">
        <v>597.84</v>
      </c>
      <c r="D25" s="308" t="s">
        <v>301</v>
      </c>
      <c r="E25" s="367">
        <v>743.06</v>
      </c>
    </row>
    <row r="26" spans="2:5" s="90" customFormat="1" ht="14.65" customHeight="1">
      <c r="B26" s="308" t="s">
        <v>277</v>
      </c>
      <c r="C26" s="367">
        <v>625</v>
      </c>
      <c r="D26" s="308" t="s">
        <v>302</v>
      </c>
      <c r="E26" s="367">
        <v>705</v>
      </c>
    </row>
    <row r="27" spans="2:5" s="90" customFormat="1" ht="14.65" customHeight="1">
      <c r="B27" s="308" t="s">
        <v>278</v>
      </c>
      <c r="C27" s="367">
        <v>724.53</v>
      </c>
      <c r="D27" s="308"/>
      <c r="E27" s="367"/>
    </row>
    <row r="28" spans="2:5" s="90" customFormat="1" ht="14.65" customHeight="1">
      <c r="B28" s="308" t="s">
        <v>279</v>
      </c>
      <c r="C28" s="367">
        <v>654.91</v>
      </c>
      <c r="D28" s="308"/>
      <c r="E28" s="367"/>
    </row>
    <row r="29" spans="2:5" s="90" customFormat="1" ht="14.65" customHeight="1">
      <c r="B29" s="308" t="s">
        <v>280</v>
      </c>
      <c r="C29" s="367">
        <v>959.34</v>
      </c>
      <c r="D29" s="308"/>
      <c r="E29" s="367"/>
    </row>
    <row r="30" spans="2:5" s="90" customFormat="1" ht="14.65" customHeight="1">
      <c r="B30" s="308" t="s">
        <v>281</v>
      </c>
      <c r="C30" s="367">
        <v>657.24</v>
      </c>
      <c r="D30" s="308"/>
      <c r="E30" s="367"/>
    </row>
    <row r="31" spans="2:5" s="90" customFormat="1" ht="14.65" customHeight="1">
      <c r="B31" s="308" t="s">
        <v>282</v>
      </c>
      <c r="C31" s="367">
        <v>650</v>
      </c>
      <c r="D31" s="308"/>
      <c r="E31" s="367"/>
    </row>
    <row r="32" spans="2:5" s="90" customFormat="1" ht="14.65" customHeight="1">
      <c r="B32" s="308" t="s">
        <v>283</v>
      </c>
      <c r="C32" s="367">
        <v>700</v>
      </c>
      <c r="D32" s="308"/>
      <c r="E32" s="367"/>
    </row>
    <row r="33" spans="2:5" s="90" customFormat="1" ht="14.65" customHeight="1">
      <c r="B33" s="308" t="s">
        <v>284</v>
      </c>
      <c r="C33" s="367">
        <v>900</v>
      </c>
      <c r="D33" s="308"/>
      <c r="E33" s="367"/>
    </row>
    <row r="34" spans="2:5" s="90" customFormat="1" ht="14.65" customHeight="1">
      <c r="B34" s="308" t="s">
        <v>285</v>
      </c>
      <c r="C34" s="367">
        <v>511.82</v>
      </c>
      <c r="D34" s="308"/>
      <c r="E34" s="367"/>
    </row>
    <row r="35" spans="2:5" s="90" customFormat="1" ht="14.65" customHeight="1">
      <c r="B35" s="308" t="s">
        <v>286</v>
      </c>
      <c r="C35" s="367">
        <v>695.8</v>
      </c>
      <c r="D35" s="308"/>
      <c r="E35" s="367"/>
    </row>
    <row r="36" spans="2:5" s="90" customFormat="1">
      <c r="B36" s="369" t="s">
        <v>287</v>
      </c>
      <c r="C36" s="370">
        <v>683.22</v>
      </c>
      <c r="D36" s="359"/>
      <c r="E36" s="368"/>
    </row>
    <row r="47" spans="2:5">
      <c r="B47" s="192"/>
    </row>
  </sheetData>
  <sheetProtection insertRows="0" selectLockedCells="1"/>
  <mergeCells count="2">
    <mergeCell ref="B9:E9"/>
    <mergeCell ref="A1:E1"/>
  </mergeCells>
  <phoneticPr fontId="2" type="noConversion"/>
  <printOptions headings="1" gridLinesSet="0"/>
  <pageMargins left="0.25" right="0" top="0.72" bottom="0.21" header="0.22" footer="0.17"/>
  <pageSetup firstPageNumber="5" orientation="landscape" r:id="rId1"/>
  <headerFooter alignWithMargins="0">
    <oddHeader>&amp;L&amp;8Page &amp;P&amp;R&amp;8Page &amp;P</oddHeader>
  </headerFooter>
</worksheet>
</file>

<file path=xl/worksheets/sheet9.xml><?xml version="1.0" encoding="utf-8"?>
<worksheet xmlns="http://schemas.openxmlformats.org/spreadsheetml/2006/main" xmlns:r="http://schemas.openxmlformats.org/officeDocument/2006/relationships">
  <sheetPr>
    <pageSetUpPr autoPageBreaks="0"/>
  </sheetPr>
  <dimension ref="A1:D24"/>
  <sheetViews>
    <sheetView showGridLines="0" zoomScaleNormal="100" workbookViewId="0">
      <selection activeCell="B16" sqref="B16"/>
    </sheetView>
  </sheetViews>
  <sheetFormatPr defaultColWidth="9.140625" defaultRowHeight="12.75"/>
  <cols>
    <col min="1" max="1" width="84.5703125" style="240" customWidth="1"/>
    <col min="2" max="2" width="31.7109375" style="239" customWidth="1"/>
    <col min="3" max="4" width="7.7109375" style="239" customWidth="1"/>
    <col min="5" max="16384" width="9.140625" style="239"/>
  </cols>
  <sheetData>
    <row r="1" spans="1:4">
      <c r="A1" s="421" t="s">
        <v>206</v>
      </c>
      <c r="B1" s="422"/>
      <c r="C1" s="238"/>
      <c r="D1" s="238"/>
    </row>
    <row r="2" spans="1:4" ht="4.5" customHeight="1"/>
    <row r="3" spans="1:4" ht="7.5" customHeight="1"/>
    <row r="4" spans="1:4" ht="39" customHeight="1">
      <c r="A4" s="425" t="s">
        <v>177</v>
      </c>
      <c r="B4" s="424"/>
      <c r="C4" s="240"/>
      <c r="D4" s="240"/>
    </row>
    <row r="5" spans="1:4" ht="6.75" customHeight="1">
      <c r="A5" s="249"/>
      <c r="B5" s="250"/>
    </row>
    <row r="6" spans="1:4">
      <c r="A6" s="251" t="s">
        <v>133</v>
      </c>
      <c r="B6" s="250"/>
    </row>
    <row r="7" spans="1:4" ht="65.25" customHeight="1">
      <c r="A7" s="254"/>
      <c r="B7" s="255"/>
    </row>
    <row r="8" spans="1:4" ht="54" customHeight="1">
      <c r="A8" s="423" t="s">
        <v>204</v>
      </c>
      <c r="B8" s="424"/>
      <c r="C8" s="240"/>
      <c r="D8" s="240"/>
    </row>
    <row r="9" spans="1:4" ht="6" customHeight="1">
      <c r="A9" s="249"/>
      <c r="B9" s="250"/>
    </row>
    <row r="10" spans="1:4" ht="30.75" customHeight="1">
      <c r="A10" s="423" t="s">
        <v>135</v>
      </c>
      <c r="B10" s="424"/>
    </row>
    <row r="11" spans="1:4" ht="4.5" customHeight="1">
      <c r="A11" s="249"/>
      <c r="B11" s="250"/>
    </row>
    <row r="12" spans="1:4" ht="62.25" customHeight="1">
      <c r="A12" s="423" t="s">
        <v>205</v>
      </c>
      <c r="B12" s="424"/>
    </row>
    <row r="13" spans="1:4" ht="3" customHeight="1">
      <c r="A13" s="249"/>
      <c r="B13" s="250"/>
    </row>
    <row r="14" spans="1:4" ht="29.25" customHeight="1">
      <c r="A14" s="423" t="s">
        <v>136</v>
      </c>
      <c r="B14" s="424"/>
    </row>
    <row r="15" spans="1:4" ht="6.75" customHeight="1"/>
    <row r="16" spans="1:4" ht="13.5" customHeight="1">
      <c r="A16" s="252" t="s">
        <v>128</v>
      </c>
      <c r="B16" s="247"/>
    </row>
    <row r="17" spans="1:2" ht="14.25" customHeight="1">
      <c r="A17" s="246"/>
      <c r="B17" s="243" t="s">
        <v>129</v>
      </c>
    </row>
    <row r="18" spans="1:2" ht="13.5" customHeight="1">
      <c r="A18" s="252" t="s">
        <v>131</v>
      </c>
      <c r="B18" s="248"/>
    </row>
    <row r="19" spans="1:2" ht="13.5" customHeight="1">
      <c r="A19" s="246"/>
      <c r="B19" s="244" t="s">
        <v>130</v>
      </c>
    </row>
    <row r="20" spans="1:2" ht="25.5">
      <c r="A20" s="253" t="s">
        <v>134</v>
      </c>
      <c r="B20" s="247"/>
    </row>
    <row r="21" spans="1:2" ht="12.75" customHeight="1">
      <c r="A21" s="246"/>
      <c r="B21" s="245" t="s">
        <v>129</v>
      </c>
    </row>
    <row r="22" spans="1:2" ht="40.5" customHeight="1">
      <c r="A22" s="252" t="s">
        <v>132</v>
      </c>
      <c r="B22" s="248"/>
    </row>
    <row r="23" spans="1:2" ht="14.25" customHeight="1">
      <c r="A23" s="246"/>
      <c r="B23" s="242" t="s">
        <v>130</v>
      </c>
    </row>
    <row r="24" spans="1:2">
      <c r="B24" s="241"/>
    </row>
  </sheetData>
  <mergeCells count="6">
    <mergeCell ref="A1:B1"/>
    <mergeCell ref="A10:B10"/>
    <mergeCell ref="A12:B12"/>
    <mergeCell ref="A14:B14"/>
    <mergeCell ref="A4:B4"/>
    <mergeCell ref="A8:B8"/>
  </mergeCells>
  <phoneticPr fontId="2" type="noConversion"/>
  <printOptions headings="1"/>
  <pageMargins left="0.75" right="0" top="0.72" bottom="0.21" header="0.22" footer="0.17"/>
  <pageSetup firstPageNumber="5" orientation="landscape" r:id="rId1"/>
  <headerFooter alignWithMargins="0">
    <oddHeader>&amp;L&amp;8Page &amp;P&amp;R&amp;8Page &amp;P</oddHeader>
  </headerFooter>
  <legacyDrawing r:id="rId2"/>
  <oleObjects>
    <oleObject progId="Acrobat Document" dvAspect="DVASPECT_ICON" shapeId="16390"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ASA1</vt:lpstr>
      <vt:lpstr>ASA2</vt:lpstr>
      <vt:lpstr>ASA3</vt:lpstr>
      <vt:lpstr>PublishedSum 4</vt:lpstr>
      <vt:lpstr>Salary Sched 5</vt:lpstr>
      <vt:lpstr>Paym 6 (over $2,500)</vt:lpstr>
      <vt:lpstr>Paym 7 ($1000 to $2500)</vt:lpstr>
      <vt:lpstr>Paym 8 ($500 to $999)</vt:lpstr>
      <vt:lpstr>9 Contracts Exceeding 25,000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FY16 Annual Statement for Publication</dc:title>
  <dc:creator>Sally Cray</dc:creator>
  <cp:keywords>asa, annual statement, fy 2016</cp:keywords>
  <cp:lastModifiedBy>mbillingsley</cp:lastModifiedBy>
  <cp:lastPrinted>2016-10-24T19:16:34Z</cp:lastPrinted>
  <dcterms:created xsi:type="dcterms:W3CDTF">2001-07-03T18:32:58Z</dcterms:created>
  <dcterms:modified xsi:type="dcterms:W3CDTF">2016-10-25T17:24:16Z</dcterms:modified>
</cp:coreProperties>
</file>